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2  - MIT - Inc. per tipologia di strada\Appendice incidentalità per tipologia di strada\"/>
    </mc:Choice>
  </mc:AlternateContent>
  <xr:revisionPtr revIDLastSave="0" documentId="13_ncr:1_{F89046C8-70D4-46F3-8E7E-53B9D6111FC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. IS.TS.1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state="hidden" r:id="rId5"/>
    <sheet name="Dati 2019 da spss" sheetId="8" state="hidden" r:id="rId6"/>
    <sheet name="Dati 2020 da spss" sheetId="9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4" i="2" l="1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43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V18" i="2" l="1"/>
  <c r="W75" i="2" s="1"/>
  <c r="V17" i="2"/>
  <c r="V16" i="2"/>
  <c r="V15" i="2"/>
  <c r="V14" i="2"/>
  <c r="V71" i="2" s="1"/>
  <c r="V13" i="2"/>
  <c r="V12" i="2"/>
  <c r="V11" i="2"/>
  <c r="V10" i="2"/>
  <c r="W67" i="2" s="1"/>
  <c r="V9" i="2"/>
  <c r="V66" i="2" s="1"/>
  <c r="V8" i="2"/>
  <c r="V7" i="2"/>
  <c r="V6" i="2"/>
  <c r="V5" i="2"/>
  <c r="W62" i="2" s="1"/>
  <c r="W65" i="2"/>
  <c r="W69" i="2"/>
  <c r="V20" i="2"/>
  <c r="V39" i="2" s="1"/>
  <c r="W73" i="2"/>
  <c r="W68" i="2"/>
  <c r="U18" i="2"/>
  <c r="U75" i="2" s="1"/>
  <c r="U17" i="2"/>
  <c r="U16" i="2"/>
  <c r="U73" i="2" s="1"/>
  <c r="U15" i="2"/>
  <c r="U14" i="2"/>
  <c r="U71" i="2" s="1"/>
  <c r="U13" i="2"/>
  <c r="U12" i="2"/>
  <c r="U69" i="2" s="1"/>
  <c r="U11" i="2"/>
  <c r="U10" i="2"/>
  <c r="U9" i="2"/>
  <c r="U8" i="2"/>
  <c r="U65" i="2" s="1"/>
  <c r="U7" i="2"/>
  <c r="U6" i="2"/>
  <c r="U5" i="2"/>
  <c r="V75" i="2" l="1"/>
  <c r="V25" i="2"/>
  <c r="V67" i="2"/>
  <c r="V29" i="2"/>
  <c r="W63" i="2"/>
  <c r="U63" i="2"/>
  <c r="V37" i="2"/>
  <c r="U67" i="2"/>
  <c r="V27" i="2"/>
  <c r="V31" i="2"/>
  <c r="V35" i="2"/>
  <c r="V33" i="2"/>
  <c r="Y62" i="2"/>
  <c r="X62" i="2"/>
  <c r="Y70" i="2"/>
  <c r="X70" i="2"/>
  <c r="U20" i="2"/>
  <c r="Y63" i="2"/>
  <c r="X63" i="2"/>
  <c r="Y71" i="2"/>
  <c r="X71" i="2"/>
  <c r="W70" i="2"/>
  <c r="U74" i="2"/>
  <c r="U66" i="2"/>
  <c r="U62" i="2"/>
  <c r="Y64" i="2"/>
  <c r="X64" i="2"/>
  <c r="Y68" i="2"/>
  <c r="X68" i="2"/>
  <c r="Y72" i="2"/>
  <c r="X72" i="2"/>
  <c r="V62" i="2"/>
  <c r="V70" i="2"/>
  <c r="W66" i="2"/>
  <c r="W71" i="2"/>
  <c r="V74" i="2"/>
  <c r="Y66" i="2"/>
  <c r="X66" i="2"/>
  <c r="Y74" i="2"/>
  <c r="X74" i="2"/>
  <c r="Y67" i="2"/>
  <c r="X67" i="2"/>
  <c r="Y75" i="2"/>
  <c r="X75" i="2"/>
  <c r="W74" i="2"/>
  <c r="U70" i="2"/>
  <c r="Y65" i="2"/>
  <c r="X65" i="2"/>
  <c r="Y69" i="2"/>
  <c r="X69" i="2"/>
  <c r="Y73" i="2"/>
  <c r="X73" i="2"/>
  <c r="V63" i="2"/>
  <c r="U72" i="2"/>
  <c r="U68" i="2"/>
  <c r="U64" i="2"/>
  <c r="W64" i="2"/>
  <c r="V64" i="2"/>
  <c r="W72" i="2"/>
  <c r="V19" i="2"/>
  <c r="V38" i="2" s="1"/>
  <c r="V72" i="2"/>
  <c r="U77" i="2"/>
  <c r="W77" i="2"/>
  <c r="V77" i="2"/>
  <c r="V65" i="2"/>
  <c r="V73" i="2"/>
  <c r="U19" i="2"/>
  <c r="U27" i="2"/>
  <c r="U35" i="2"/>
  <c r="U39" i="2"/>
  <c r="U31" i="2"/>
  <c r="U25" i="2"/>
  <c r="U29" i="2"/>
  <c r="U37" i="2"/>
  <c r="U32" i="2"/>
  <c r="U33" i="2"/>
  <c r="U26" i="2" l="1"/>
  <c r="Y76" i="2"/>
  <c r="X76" i="2"/>
  <c r="V36" i="2"/>
  <c r="U24" i="2"/>
  <c r="V30" i="2"/>
  <c r="U28" i="2"/>
  <c r="V34" i="2"/>
  <c r="Y77" i="2"/>
  <c r="X77" i="2"/>
  <c r="V32" i="2"/>
  <c r="V26" i="2"/>
  <c r="U30" i="2"/>
  <c r="U38" i="2"/>
  <c r="U36" i="2"/>
  <c r="U34" i="2"/>
  <c r="V24" i="2"/>
  <c r="V28" i="2"/>
  <c r="W76" i="2"/>
  <c r="V76" i="2"/>
  <c r="U76" i="2"/>
  <c r="T18" i="2"/>
  <c r="T75" i="2" s="1"/>
  <c r="T17" i="2"/>
  <c r="T74" i="2" s="1"/>
  <c r="T16" i="2"/>
  <c r="T73" i="2" s="1"/>
  <c r="T15" i="2"/>
  <c r="T72" i="2" s="1"/>
  <c r="T14" i="2"/>
  <c r="T71" i="2" s="1"/>
  <c r="T13" i="2"/>
  <c r="T70" i="2" s="1"/>
  <c r="T12" i="2"/>
  <c r="T69" i="2" s="1"/>
  <c r="T11" i="2"/>
  <c r="T68" i="2" s="1"/>
  <c r="T10" i="2"/>
  <c r="T67" i="2" s="1"/>
  <c r="T9" i="2"/>
  <c r="T66" i="2" s="1"/>
  <c r="T8" i="2"/>
  <c r="T65" i="2" s="1"/>
  <c r="T7" i="2"/>
  <c r="T64" i="2" s="1"/>
  <c r="T6" i="2"/>
  <c r="T63" i="2" s="1"/>
  <c r="T5" i="2"/>
  <c r="T62" i="2" s="1"/>
  <c r="Z5" i="2" l="1"/>
  <c r="AA5" i="2"/>
  <c r="Z13" i="2"/>
  <c r="AA13" i="2"/>
  <c r="AA10" i="2"/>
  <c r="Z10" i="2"/>
  <c r="AA18" i="2"/>
  <c r="Z18" i="2"/>
  <c r="AA7" i="2"/>
  <c r="Z7" i="2"/>
  <c r="AA11" i="2"/>
  <c r="Z11" i="2"/>
  <c r="AA15" i="2"/>
  <c r="Z15" i="2"/>
  <c r="Z9" i="2"/>
  <c r="AA9" i="2"/>
  <c r="AA17" i="2"/>
  <c r="Z17" i="2"/>
  <c r="AA6" i="2"/>
  <c r="Z6" i="2"/>
  <c r="AA14" i="2"/>
  <c r="Z14" i="2"/>
  <c r="AA8" i="2"/>
  <c r="Z8" i="2"/>
  <c r="AA12" i="2"/>
  <c r="Z12" i="2"/>
  <c r="AA16" i="2"/>
  <c r="Z16" i="2"/>
  <c r="T20" i="2"/>
  <c r="T77" i="2" s="1"/>
  <c r="T19" i="2"/>
  <c r="T76" i="2" s="1"/>
  <c r="S18" i="2"/>
  <c r="S75" i="2" s="1"/>
  <c r="S17" i="2"/>
  <c r="S74" i="2" s="1"/>
  <c r="S16" i="2"/>
  <c r="S73" i="2" s="1"/>
  <c r="S15" i="2"/>
  <c r="S72" i="2" s="1"/>
  <c r="S14" i="2"/>
  <c r="S71" i="2" s="1"/>
  <c r="S13" i="2"/>
  <c r="S70" i="2" s="1"/>
  <c r="S12" i="2"/>
  <c r="S69" i="2" s="1"/>
  <c r="S11" i="2"/>
  <c r="S68" i="2" s="1"/>
  <c r="S10" i="2"/>
  <c r="S67" i="2" s="1"/>
  <c r="S9" i="2"/>
  <c r="S66" i="2" s="1"/>
  <c r="S8" i="2"/>
  <c r="S65" i="2" s="1"/>
  <c r="S7" i="2"/>
  <c r="S64" i="2" s="1"/>
  <c r="S6" i="2"/>
  <c r="S63" i="2" s="1"/>
  <c r="S5" i="2"/>
  <c r="S62" i="2" s="1"/>
  <c r="T30" i="2" l="1"/>
  <c r="AA19" i="2"/>
  <c r="Z19" i="2"/>
  <c r="T27" i="2"/>
  <c r="AA20" i="2"/>
  <c r="Z20" i="2"/>
  <c r="T26" i="2"/>
  <c r="T31" i="2"/>
  <c r="T36" i="2"/>
  <c r="T24" i="2"/>
  <c r="T38" i="2"/>
  <c r="T29" i="2"/>
  <c r="T25" i="2"/>
  <c r="T33" i="2"/>
  <c r="T35" i="2"/>
  <c r="T37" i="2"/>
  <c r="T39" i="2"/>
  <c r="T32" i="2"/>
  <c r="T34" i="2"/>
  <c r="T28" i="2"/>
  <c r="S20" i="2"/>
  <c r="S37" i="2" s="1"/>
  <c r="S19" i="2"/>
  <c r="S32" i="2" s="1"/>
  <c r="R18" i="2"/>
  <c r="R75" i="2" s="1"/>
  <c r="R16" i="2"/>
  <c r="R73" i="2" s="1"/>
  <c r="R14" i="2"/>
  <c r="R71" i="2" s="1"/>
  <c r="R12" i="2"/>
  <c r="R69" i="2" s="1"/>
  <c r="R10" i="2"/>
  <c r="R67" i="2" s="1"/>
  <c r="R8" i="2"/>
  <c r="R65" i="2" s="1"/>
  <c r="R6" i="2"/>
  <c r="R63" i="2" s="1"/>
  <c r="R17" i="2"/>
  <c r="R74" i="2" s="1"/>
  <c r="R15" i="2"/>
  <c r="R72" i="2" s="1"/>
  <c r="R13" i="2"/>
  <c r="R70" i="2" s="1"/>
  <c r="R11" i="2"/>
  <c r="R68" i="2" s="1"/>
  <c r="R9" i="2"/>
  <c r="R66" i="2" s="1"/>
  <c r="R7" i="2"/>
  <c r="R64" i="2" s="1"/>
  <c r="R5" i="2"/>
  <c r="R62" i="2" s="1"/>
  <c r="S27" i="2" l="1"/>
  <c r="S76" i="2"/>
  <c r="S24" i="2"/>
  <c r="S28" i="2"/>
  <c r="S77" i="2"/>
  <c r="S30" i="2"/>
  <c r="S33" i="2"/>
  <c r="S31" i="2"/>
  <c r="S35" i="2"/>
  <c r="S25" i="2"/>
  <c r="S39" i="2"/>
  <c r="S29" i="2"/>
  <c r="S38" i="2"/>
  <c r="S26" i="2"/>
  <c r="S34" i="2"/>
  <c r="S36" i="2"/>
  <c r="R20" i="2"/>
  <c r="R33" i="2" s="1"/>
  <c r="R19" i="2"/>
  <c r="R26" i="2" s="1"/>
  <c r="P8" i="3"/>
  <c r="P4" i="3"/>
  <c r="P7" i="3"/>
  <c r="P3" i="3"/>
  <c r="R28" i="2" l="1"/>
  <c r="R34" i="2"/>
  <c r="R76" i="2"/>
  <c r="R31" i="2"/>
  <c r="R25" i="2"/>
  <c r="R29" i="2"/>
  <c r="R77" i="2"/>
  <c r="R36" i="2"/>
  <c r="R39" i="2"/>
  <c r="R27" i="2"/>
  <c r="R37" i="2"/>
  <c r="R35" i="2"/>
  <c r="R24" i="2"/>
  <c r="R32" i="2"/>
  <c r="R30" i="2"/>
  <c r="R38" i="2"/>
  <c r="K8" i="3"/>
  <c r="K7" i="3"/>
  <c r="K4" i="3"/>
  <c r="K3" i="3"/>
  <c r="P16" i="3" l="1"/>
  <c r="P14" i="3"/>
  <c r="P12" i="3"/>
  <c r="P10" i="3"/>
  <c r="P6" i="3"/>
  <c r="P15" i="3"/>
  <c r="P13" i="3"/>
  <c r="P11" i="3"/>
  <c r="P9" i="3"/>
  <c r="P5" i="3"/>
  <c r="K16" i="3"/>
  <c r="Q18" i="2" s="1"/>
  <c r="K14" i="3"/>
  <c r="Q16" i="2" s="1"/>
  <c r="K12" i="3"/>
  <c r="Q14" i="2" s="1"/>
  <c r="K10" i="3"/>
  <c r="Q12" i="2" s="1"/>
  <c r="Q10" i="2"/>
  <c r="K6" i="3"/>
  <c r="Q8" i="2" s="1"/>
  <c r="K11" i="3"/>
  <c r="Q13" i="2" s="1"/>
  <c r="K9" i="3"/>
  <c r="Q11" i="2" s="1"/>
  <c r="K15" i="3"/>
  <c r="Q17" i="2" s="1"/>
  <c r="K13" i="3"/>
  <c r="Q15" i="2" s="1"/>
  <c r="Q9" i="2"/>
  <c r="K5" i="3"/>
  <c r="Q7" i="2" s="1"/>
  <c r="U45" i="2" l="1"/>
  <c r="V45" i="2"/>
  <c r="U53" i="2"/>
  <c r="V53" i="2"/>
  <c r="U46" i="2"/>
  <c r="V46" i="2"/>
  <c r="U54" i="2"/>
  <c r="V54" i="2"/>
  <c r="U55" i="2"/>
  <c r="V55" i="2"/>
  <c r="U48" i="2"/>
  <c r="V48" i="2"/>
  <c r="U56" i="2"/>
  <c r="V56" i="2"/>
  <c r="U49" i="2"/>
  <c r="V49" i="2"/>
  <c r="U50" i="2"/>
  <c r="V50" i="2"/>
  <c r="U47" i="2"/>
  <c r="V47" i="2"/>
  <c r="U51" i="2"/>
  <c r="V51" i="2"/>
  <c r="U52" i="2"/>
  <c r="V52" i="2"/>
  <c r="S46" i="2"/>
  <c r="T46" i="2"/>
  <c r="S54" i="2"/>
  <c r="T54" i="2"/>
  <c r="S53" i="2"/>
  <c r="T53" i="2"/>
  <c r="S55" i="2"/>
  <c r="T55" i="2"/>
  <c r="S48" i="2"/>
  <c r="T48" i="2"/>
  <c r="S56" i="2"/>
  <c r="T56" i="2"/>
  <c r="S45" i="2"/>
  <c r="T45" i="2"/>
  <c r="S49" i="2"/>
  <c r="T49" i="2"/>
  <c r="S50" i="2"/>
  <c r="T50" i="2"/>
  <c r="S47" i="2"/>
  <c r="T47" i="2"/>
  <c r="S51" i="2"/>
  <c r="T51" i="2"/>
  <c r="S52" i="2"/>
  <c r="T52" i="2"/>
  <c r="R55" i="2"/>
  <c r="Q74" i="2"/>
  <c r="R48" i="2"/>
  <c r="Q67" i="2"/>
  <c r="P75" i="2"/>
  <c r="R56" i="2"/>
  <c r="Q75" i="2"/>
  <c r="R45" i="2"/>
  <c r="Q64" i="2"/>
  <c r="Q68" i="2"/>
  <c r="R49" i="2"/>
  <c r="Q69" i="2"/>
  <c r="R50" i="2"/>
  <c r="R47" i="2"/>
  <c r="Q66" i="2"/>
  <c r="R51" i="2"/>
  <c r="Q70" i="2"/>
  <c r="R52" i="2"/>
  <c r="Q71" i="2"/>
  <c r="Q65" i="2"/>
  <c r="R46" i="2"/>
  <c r="Q73" i="2"/>
  <c r="R54" i="2"/>
  <c r="R53" i="2"/>
  <c r="Q72" i="2"/>
  <c r="P72" i="2"/>
  <c r="Q50" i="2"/>
  <c r="K18" i="3"/>
  <c r="Q20" i="2" s="1"/>
  <c r="P67" i="2"/>
  <c r="P71" i="2"/>
  <c r="Q46" i="2"/>
  <c r="P65" i="2"/>
  <c r="P73" i="2"/>
  <c r="P69" i="2"/>
  <c r="Q6" i="2"/>
  <c r="P74" i="2"/>
  <c r="P64" i="2"/>
  <c r="P68" i="2"/>
  <c r="P66" i="2"/>
  <c r="P70" i="2"/>
  <c r="K17" i="3"/>
  <c r="Q19" i="2" s="1"/>
  <c r="Q5" i="2"/>
  <c r="Q55" i="2"/>
  <c r="Q56" i="2"/>
  <c r="P18" i="3"/>
  <c r="P17" i="3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F68" i="2"/>
  <c r="G68" i="2"/>
  <c r="H68" i="2"/>
  <c r="I68" i="2"/>
  <c r="J68" i="2"/>
  <c r="K68" i="2"/>
  <c r="L68" i="2"/>
  <c r="M68" i="2"/>
  <c r="N68" i="2"/>
  <c r="O68" i="2"/>
  <c r="F69" i="2"/>
  <c r="G69" i="2"/>
  <c r="H69" i="2"/>
  <c r="I69" i="2"/>
  <c r="J69" i="2"/>
  <c r="K69" i="2"/>
  <c r="L69" i="2"/>
  <c r="M69" i="2"/>
  <c r="N69" i="2"/>
  <c r="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D62" i="2"/>
  <c r="E62" i="2"/>
  <c r="F62" i="2"/>
  <c r="G62" i="2"/>
  <c r="H62" i="2"/>
  <c r="I62" i="2"/>
  <c r="J62" i="2"/>
  <c r="K62" i="2"/>
  <c r="L62" i="2"/>
  <c r="M62" i="2"/>
  <c r="N62" i="2"/>
  <c r="O62" i="2"/>
  <c r="C62" i="2"/>
  <c r="W45" i="2"/>
  <c r="J49" i="2"/>
  <c r="E50" i="2"/>
  <c r="H50" i="2"/>
  <c r="J50" i="2"/>
  <c r="M50" i="2"/>
  <c r="P50" i="2"/>
  <c r="D51" i="2"/>
  <c r="L51" i="2"/>
  <c r="F52" i="2"/>
  <c r="J52" i="2"/>
  <c r="F53" i="2"/>
  <c r="J53" i="2"/>
  <c r="N53" i="2"/>
  <c r="H55" i="2"/>
  <c r="N55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E34" i="2"/>
  <c r="F34" i="2"/>
  <c r="G34" i="2"/>
  <c r="H34" i="2"/>
  <c r="I34" i="2"/>
  <c r="J34" i="2"/>
  <c r="K34" i="2"/>
  <c r="L34" i="2"/>
  <c r="M34" i="2"/>
  <c r="N34" i="2"/>
  <c r="O34" i="2"/>
  <c r="P34" i="2"/>
  <c r="E35" i="2"/>
  <c r="F35" i="2"/>
  <c r="G35" i="2"/>
  <c r="H35" i="2"/>
  <c r="I35" i="2"/>
  <c r="J35" i="2"/>
  <c r="K35" i="2"/>
  <c r="L35" i="2"/>
  <c r="M35" i="2"/>
  <c r="N35" i="2"/>
  <c r="O35" i="2"/>
  <c r="P35" i="2"/>
  <c r="E36" i="2"/>
  <c r="F36" i="2"/>
  <c r="G36" i="2"/>
  <c r="H36" i="2"/>
  <c r="I36" i="2"/>
  <c r="J36" i="2"/>
  <c r="K36" i="2"/>
  <c r="L36" i="2"/>
  <c r="M36" i="2"/>
  <c r="N36" i="2"/>
  <c r="O36" i="2"/>
  <c r="P36" i="2"/>
  <c r="E37" i="2"/>
  <c r="F37" i="2"/>
  <c r="G37" i="2"/>
  <c r="H37" i="2"/>
  <c r="I37" i="2"/>
  <c r="J37" i="2"/>
  <c r="K37" i="2"/>
  <c r="L37" i="2"/>
  <c r="M37" i="2"/>
  <c r="N37" i="2"/>
  <c r="O37" i="2"/>
  <c r="P37" i="2"/>
  <c r="E38" i="2"/>
  <c r="F38" i="2"/>
  <c r="G38" i="2"/>
  <c r="H38" i="2"/>
  <c r="I38" i="2"/>
  <c r="J38" i="2"/>
  <c r="K38" i="2"/>
  <c r="L38" i="2"/>
  <c r="M38" i="2"/>
  <c r="N38" i="2"/>
  <c r="O38" i="2"/>
  <c r="P38" i="2"/>
  <c r="E39" i="2"/>
  <c r="F39" i="2"/>
  <c r="G39" i="2"/>
  <c r="H39" i="2"/>
  <c r="I39" i="2"/>
  <c r="J39" i="2"/>
  <c r="K39" i="2"/>
  <c r="L39" i="2"/>
  <c r="M39" i="2"/>
  <c r="N39" i="2"/>
  <c r="O39" i="2"/>
  <c r="P39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U44" i="2" l="1"/>
  <c r="V44" i="2"/>
  <c r="U58" i="2"/>
  <c r="V58" i="2"/>
  <c r="U43" i="2"/>
  <c r="V43" i="2"/>
  <c r="U57" i="2"/>
  <c r="V57" i="2"/>
  <c r="S58" i="2"/>
  <c r="T58" i="2"/>
  <c r="S44" i="2"/>
  <c r="T44" i="2"/>
  <c r="S43" i="2"/>
  <c r="T43" i="2"/>
  <c r="S57" i="2"/>
  <c r="T57" i="2"/>
  <c r="G49" i="2"/>
  <c r="R57" i="2"/>
  <c r="Q76" i="2"/>
  <c r="C51" i="2"/>
  <c r="W53" i="2"/>
  <c r="M53" i="2"/>
  <c r="I53" i="2"/>
  <c r="E53" i="2"/>
  <c r="J51" i="2"/>
  <c r="K45" i="2"/>
  <c r="Q36" i="2"/>
  <c r="Q51" i="2"/>
  <c r="R44" i="2"/>
  <c r="Q63" i="2"/>
  <c r="C53" i="2"/>
  <c r="P53" i="2"/>
  <c r="L53" i="2"/>
  <c r="H53" i="2"/>
  <c r="D53" i="2"/>
  <c r="P51" i="2"/>
  <c r="H51" i="2"/>
  <c r="O49" i="2"/>
  <c r="M48" i="2"/>
  <c r="F45" i="2"/>
  <c r="Q48" i="2"/>
  <c r="Q53" i="2"/>
  <c r="O53" i="2"/>
  <c r="K53" i="2"/>
  <c r="G53" i="2"/>
  <c r="N52" i="2"/>
  <c r="N51" i="2"/>
  <c r="F51" i="2"/>
  <c r="K49" i="2"/>
  <c r="N47" i="2"/>
  <c r="Q49" i="2"/>
  <c r="R43" i="2"/>
  <c r="Q62" i="2"/>
  <c r="Q47" i="2"/>
  <c r="D45" i="2"/>
  <c r="J54" i="2"/>
  <c r="Q52" i="2"/>
  <c r="R58" i="2"/>
  <c r="Q77" i="2"/>
  <c r="G47" i="2"/>
  <c r="N45" i="2"/>
  <c r="I45" i="2"/>
  <c r="Q45" i="2"/>
  <c r="G55" i="2"/>
  <c r="O51" i="2"/>
  <c r="K51" i="2"/>
  <c r="G51" i="2"/>
  <c r="W50" i="2"/>
  <c r="L50" i="2"/>
  <c r="F50" i="2"/>
  <c r="O47" i="2"/>
  <c r="F47" i="2"/>
  <c r="M45" i="2"/>
  <c r="G45" i="2"/>
  <c r="C45" i="2"/>
  <c r="L55" i="2"/>
  <c r="W51" i="2"/>
  <c r="M51" i="2"/>
  <c r="I51" i="2"/>
  <c r="E51" i="2"/>
  <c r="N50" i="2"/>
  <c r="I50" i="2"/>
  <c r="D50" i="2"/>
  <c r="K47" i="2"/>
  <c r="O45" i="2"/>
  <c r="J45" i="2"/>
  <c r="E45" i="2"/>
  <c r="E48" i="2"/>
  <c r="I48" i="2"/>
  <c r="J47" i="2"/>
  <c r="Q30" i="2"/>
  <c r="Q57" i="2"/>
  <c r="O54" i="2"/>
  <c r="W46" i="2"/>
  <c r="K54" i="2"/>
  <c r="N56" i="2"/>
  <c r="Q25" i="2"/>
  <c r="J56" i="2"/>
  <c r="C52" i="2"/>
  <c r="W52" i="2"/>
  <c r="M52" i="2"/>
  <c r="I52" i="2"/>
  <c r="E52" i="2"/>
  <c r="C46" i="2"/>
  <c r="G54" i="2"/>
  <c r="P52" i="2"/>
  <c r="L52" i="2"/>
  <c r="H52" i="2"/>
  <c r="D52" i="2"/>
  <c r="M46" i="2"/>
  <c r="D58" i="2"/>
  <c r="C50" i="2"/>
  <c r="O52" i="2"/>
  <c r="K52" i="2"/>
  <c r="G52" i="2"/>
  <c r="O50" i="2"/>
  <c r="K50" i="2"/>
  <c r="G50" i="2"/>
  <c r="W48" i="2"/>
  <c r="E46" i="2"/>
  <c r="Q35" i="2"/>
  <c r="Q31" i="2"/>
  <c r="Q37" i="2"/>
  <c r="Q27" i="2"/>
  <c r="Q39" i="2"/>
  <c r="F56" i="2"/>
  <c r="I46" i="2"/>
  <c r="Q33" i="2"/>
  <c r="P77" i="2"/>
  <c r="Q29" i="2"/>
  <c r="P63" i="2"/>
  <c r="N54" i="2"/>
  <c r="F54" i="2"/>
  <c r="L48" i="2"/>
  <c r="D48" i="2"/>
  <c r="L46" i="2"/>
  <c r="D46" i="2"/>
  <c r="C54" i="2"/>
  <c r="W54" i="2"/>
  <c r="M54" i="2"/>
  <c r="I54" i="2"/>
  <c r="E54" i="2"/>
  <c r="O48" i="2"/>
  <c r="K48" i="2"/>
  <c r="G48" i="2"/>
  <c r="O46" i="2"/>
  <c r="K46" i="2"/>
  <c r="G46" i="2"/>
  <c r="P54" i="2"/>
  <c r="L54" i="2"/>
  <c r="H54" i="2"/>
  <c r="D54" i="2"/>
  <c r="N48" i="2"/>
  <c r="J48" i="2"/>
  <c r="F48" i="2"/>
  <c r="N46" i="2"/>
  <c r="J46" i="2"/>
  <c r="F46" i="2"/>
  <c r="Q54" i="2"/>
  <c r="C48" i="2"/>
  <c r="P48" i="2"/>
  <c r="H48" i="2"/>
  <c r="P46" i="2"/>
  <c r="H46" i="2"/>
  <c r="P62" i="2"/>
  <c r="I57" i="2"/>
  <c r="Q32" i="2"/>
  <c r="P76" i="2"/>
  <c r="Q38" i="2"/>
  <c r="C55" i="2"/>
  <c r="P55" i="2"/>
  <c r="K55" i="2"/>
  <c r="F55" i="2"/>
  <c r="W47" i="2"/>
  <c r="I47" i="2"/>
  <c r="E47" i="2"/>
  <c r="C47" i="2"/>
  <c r="C57" i="2"/>
  <c r="O55" i="2"/>
  <c r="J55" i="2"/>
  <c r="D55" i="2"/>
  <c r="N49" i="2"/>
  <c r="F49" i="2"/>
  <c r="P47" i="2"/>
  <c r="L47" i="2"/>
  <c r="H47" i="2"/>
  <c r="D47" i="2"/>
  <c r="P45" i="2"/>
  <c r="L45" i="2"/>
  <c r="H45" i="2"/>
  <c r="Q24" i="2"/>
  <c r="Q26" i="2"/>
  <c r="E57" i="2"/>
  <c r="M47" i="2"/>
  <c r="Q28" i="2"/>
  <c r="Q34" i="2"/>
  <c r="W34" i="2"/>
  <c r="P57" i="2"/>
  <c r="H57" i="2"/>
  <c r="D57" i="2"/>
  <c r="G57" i="2"/>
  <c r="W36" i="2"/>
  <c r="W32" i="2"/>
  <c r="N57" i="2"/>
  <c r="J57" i="2"/>
  <c r="F57" i="2"/>
  <c r="W26" i="2"/>
  <c r="L57" i="2"/>
  <c r="K57" i="2"/>
  <c r="W56" i="2"/>
  <c r="M56" i="2"/>
  <c r="I56" i="2"/>
  <c r="E56" i="2"/>
  <c r="C56" i="2"/>
  <c r="P56" i="2"/>
  <c r="L56" i="2"/>
  <c r="H56" i="2"/>
  <c r="D56" i="2"/>
  <c r="O56" i="2"/>
  <c r="K56" i="2"/>
  <c r="G56" i="2"/>
  <c r="W55" i="2"/>
  <c r="M55" i="2"/>
  <c r="I55" i="2"/>
  <c r="E55" i="2"/>
  <c r="C49" i="2"/>
  <c r="W49" i="2"/>
  <c r="I49" i="2"/>
  <c r="E49" i="2"/>
  <c r="P49" i="2"/>
  <c r="L49" i="2"/>
  <c r="H49" i="2"/>
  <c r="D49" i="2"/>
  <c r="M49" i="2"/>
  <c r="Q43" i="2" l="1"/>
  <c r="W38" i="2"/>
  <c r="W28" i="2"/>
  <c r="O57" i="2"/>
  <c r="W30" i="2"/>
  <c r="W57" i="2"/>
  <c r="M57" i="2"/>
  <c r="G58" i="2"/>
  <c r="W24" i="2"/>
  <c r="N58" i="2"/>
  <c r="W58" i="2"/>
  <c r="L58" i="2"/>
  <c r="W29" i="2"/>
  <c r="W35" i="2"/>
  <c r="W39" i="2"/>
  <c r="I58" i="2"/>
  <c r="F58" i="2"/>
  <c r="W37" i="2"/>
  <c r="O58" i="2"/>
  <c r="W33" i="2"/>
  <c r="J58" i="2"/>
  <c r="Q58" i="2"/>
  <c r="P58" i="2"/>
  <c r="H58" i="2"/>
  <c r="W27" i="2"/>
  <c r="K58" i="2"/>
  <c r="C58" i="2"/>
  <c r="W31" i="2"/>
  <c r="E58" i="2"/>
  <c r="M58" i="2"/>
  <c r="Q44" i="2"/>
  <c r="O44" i="2"/>
  <c r="D44" i="2"/>
  <c r="L44" i="2"/>
  <c r="E44" i="2"/>
  <c r="M44" i="2"/>
  <c r="F44" i="2"/>
  <c r="J44" i="2"/>
  <c r="N44" i="2"/>
  <c r="G44" i="2"/>
  <c r="K44" i="2"/>
  <c r="C44" i="2"/>
  <c r="H44" i="2"/>
  <c r="P44" i="2"/>
  <c r="W25" i="2"/>
  <c r="I44" i="2"/>
  <c r="W44" i="2"/>
  <c r="D43" i="2"/>
  <c r="H43" i="2"/>
  <c r="L43" i="2"/>
  <c r="P43" i="2"/>
  <c r="C43" i="2"/>
  <c r="E43" i="2"/>
  <c r="I43" i="2"/>
  <c r="M43" i="2"/>
  <c r="W43" i="2"/>
  <c r="F43" i="2"/>
  <c r="J43" i="2"/>
  <c r="N43" i="2"/>
  <c r="G43" i="2"/>
  <c r="K43" i="2"/>
  <c r="O43" i="2"/>
</calcChain>
</file>

<file path=xl/sharedStrings.xml><?xml version="1.0" encoding="utf-8"?>
<sst xmlns="http://schemas.openxmlformats.org/spreadsheetml/2006/main" count="640" uniqueCount="84">
  <si>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</si>
  <si>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</si>
  <si>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</si>
  <si>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</si>
  <si>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</si>
  <si>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</si>
  <si>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</si>
  <si>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</si>
  <si>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Valori assoluti</t>
  </si>
  <si>
    <t>n° incidenti</t>
  </si>
  <si>
    <t>n° inc.mortali</t>
  </si>
  <si>
    <t>Composizione percentuale per tipologia di strada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</si>
  <si>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</si>
  <si>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</si>
  <si>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</si>
  <si>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</si>
  <si>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</si>
  <si>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</si>
  <si>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</si>
  <si>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</si>
  <si>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</si>
  <si>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</si>
  <si>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</si>
  <si>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</si>
  <si>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</si>
  <si>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</si>
  <si>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</si>
  <si>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</si>
  <si>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</si>
  <si>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</si>
  <si>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</si>
  <si>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</si>
  <si>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</si>
  <si>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</si>
  <si>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</si>
  <si>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</si>
  <si>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</si>
  <si>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</si>
  <si>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 xml:space="preserve"> </t>
  </si>
  <si>
    <t>Strada Comunale</t>
  </si>
  <si>
    <t>Altra strada</t>
  </si>
  <si>
    <t>Incidenti</t>
  </si>
  <si>
    <t>Incidenti mortali</t>
  </si>
  <si>
    <t>Incidenti mortali - Localizzazione dell'incidente</t>
  </si>
  <si>
    <t>Morti</t>
  </si>
  <si>
    <t>Feriti</t>
  </si>
  <si>
    <t>Incidenti - Localizzazione dell'incidente</t>
  </si>
  <si>
    <t>2015/14</t>
  </si>
  <si>
    <t>Localizzazione dell'incidente</t>
  </si>
  <si>
    <t>Strada provinciale nell'abitato</t>
  </si>
  <si>
    <t>Morti Localizzazione dell'incidente</t>
  </si>
  <si>
    <r>
      <rPr>
        <i/>
        <sz val="9"/>
        <color theme="1"/>
        <rFont val="Times"/>
        <family val="1"/>
      </rPr>
      <t>Fonte:</t>
    </r>
    <r>
      <rPr>
        <sz val="9"/>
        <color theme="1"/>
        <rFont val="Times"/>
        <family val="1"/>
      </rPr>
      <t xml:space="preserve"> elaborazione Ministero delle Infrastrutture e dei Trasporti su dati ISTAT.</t>
    </r>
  </si>
  <si>
    <t>-</t>
  </si>
  <si>
    <t>2016/15</t>
  </si>
  <si>
    <t>Incidenti 2016</t>
  </si>
  <si>
    <t>Incidenti mortali 2016</t>
  </si>
  <si>
    <t>Morti 2016</t>
  </si>
  <si>
    <t>Feriti 2016</t>
  </si>
  <si>
    <t>Totale per tipologia</t>
  </si>
  <si>
    <t>Totale per anno</t>
  </si>
  <si>
    <t>Variazioni medie annue</t>
  </si>
  <si>
    <t>2017/16</t>
  </si>
  <si>
    <t>Incidenti 2017</t>
  </si>
  <si>
    <t>Incidenti mortali 2017</t>
  </si>
  <si>
    <t>Morti 2017</t>
  </si>
  <si>
    <t>Feriti 2017</t>
  </si>
  <si>
    <t>Incidenti 2018</t>
  </si>
  <si>
    <t>Incidenti mortali 2018</t>
  </si>
  <si>
    <t>Morti 2018</t>
  </si>
  <si>
    <t>Feriti 2018</t>
  </si>
  <si>
    <t>Composizione percentuale per anno</t>
  </si>
  <si>
    <t>Variazioni annue</t>
  </si>
  <si>
    <t>2018/17</t>
  </si>
  <si>
    <t>2019/18</t>
  </si>
  <si>
    <t>incid</t>
  </si>
  <si>
    <t>Inc. mort.</t>
  </si>
  <si>
    <t>Var. 2020/10</t>
  </si>
  <si>
    <t>Var. 2020/01</t>
  </si>
  <si>
    <t>2020/19</t>
  </si>
  <si>
    <t>morti</t>
  </si>
  <si>
    <t>feriti</t>
  </si>
  <si>
    <t>Tab. IS.TS.1 - Incidenti ed incidenti mortali per localizzazione - Anni 2001-2020</t>
  </si>
  <si>
    <t>Var. 2019/01</t>
  </si>
  <si>
    <t>Var. 2019/10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</si>
</sst>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7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9"/>
      <color indexed="8"/>
      <name val="Arial Bold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43" fontId="19" fillId="0" borderId="0" applyFont="0" applyFill="0" applyBorder="0" applyAlignment="0" applyProtection="0"/>
    <xf numFmtId="0" fontId="20" fillId="0" borderId="0"/>
    <xf numFmtId="0" fontId="23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78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4" fontId="4" fillId="0" borderId="1" xfId="2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vertical="center"/>
    </xf>
    <xf numFmtId="4" fontId="4" fillId="0" borderId="5" xfId="2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5" fillId="0" borderId="4" xfId="2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4" fontId="14" fillId="0" borderId="4" xfId="2" applyNumberFormat="1" applyFont="1" applyFill="1" applyBorder="1" applyAlignment="1">
      <alignment horizontal="right" vertical="center" wrapText="1"/>
    </xf>
    <xf numFmtId="4" fontId="17" fillId="0" borderId="3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right" vertical="center" wrapText="1"/>
    </xf>
    <xf numFmtId="0" fontId="20" fillId="0" borderId="0" xfId="4"/>
    <xf numFmtId="164" fontId="0" fillId="0" borderId="0" xfId="0" applyNumberFormat="1"/>
    <xf numFmtId="166" fontId="0" fillId="0" borderId="0" xfId="3" applyNumberFormat="1" applyFont="1"/>
    <xf numFmtId="166" fontId="0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22" fillId="0" borderId="0" xfId="3" applyNumberFormat="1" applyFont="1" applyAlignment="1">
      <alignment vertical="center"/>
    </xf>
    <xf numFmtId="166" fontId="22" fillId="0" borderId="0" xfId="3" applyNumberFormat="1" applyFont="1"/>
    <xf numFmtId="0" fontId="23" fillId="0" borderId="0" xfId="5"/>
    <xf numFmtId="0" fontId="24" fillId="0" borderId="8" xfId="5" applyFont="1" applyBorder="1" applyAlignment="1">
      <alignment horizontal="center" wrapText="1"/>
    </xf>
    <xf numFmtId="0" fontId="24" fillId="0" borderId="9" xfId="5" applyFont="1" applyBorder="1" applyAlignment="1">
      <alignment horizontal="center" wrapText="1"/>
    </xf>
    <xf numFmtId="0" fontId="24" fillId="0" borderId="10" xfId="5" applyFont="1" applyBorder="1" applyAlignment="1">
      <alignment horizontal="center" wrapText="1"/>
    </xf>
    <xf numFmtId="0" fontId="24" fillId="0" borderId="12" xfId="5" applyFont="1" applyBorder="1" applyAlignment="1">
      <alignment horizontal="left" vertical="top" wrapText="1"/>
    </xf>
    <xf numFmtId="164" fontId="24" fillId="0" borderId="13" xfId="5" applyNumberFormat="1" applyFont="1" applyBorder="1" applyAlignment="1">
      <alignment horizontal="right" vertical="top"/>
    </xf>
    <xf numFmtId="165" fontId="24" fillId="0" borderId="14" xfId="5" applyNumberFormat="1" applyFont="1" applyBorder="1" applyAlignment="1">
      <alignment horizontal="right" vertical="top"/>
    </xf>
    <xf numFmtId="165" fontId="24" fillId="0" borderId="15" xfId="5" applyNumberFormat="1" applyFont="1" applyBorder="1" applyAlignment="1">
      <alignment horizontal="right" vertical="top"/>
    </xf>
    <xf numFmtId="0" fontId="24" fillId="0" borderId="17" xfId="5" applyFont="1" applyBorder="1" applyAlignment="1">
      <alignment horizontal="left" vertical="top" wrapText="1"/>
    </xf>
    <xf numFmtId="164" fontId="24" fillId="0" borderId="18" xfId="5" applyNumberFormat="1" applyFont="1" applyBorder="1" applyAlignment="1">
      <alignment horizontal="right" vertical="top"/>
    </xf>
    <xf numFmtId="165" fontId="24" fillId="0" borderId="19" xfId="5" applyNumberFormat="1" applyFont="1" applyBorder="1" applyAlignment="1">
      <alignment horizontal="right" vertical="top"/>
    </xf>
    <xf numFmtId="165" fontId="24" fillId="0" borderId="20" xfId="5" applyNumberFormat="1" applyFont="1" applyBorder="1" applyAlignment="1">
      <alignment horizontal="right" vertical="top"/>
    </xf>
    <xf numFmtId="0" fontId="24" fillId="0" borderId="22" xfId="5" applyFont="1" applyBorder="1" applyAlignment="1">
      <alignment horizontal="left" vertical="top" wrapText="1"/>
    </xf>
    <xf numFmtId="164" fontId="24" fillId="0" borderId="23" xfId="5" applyNumberFormat="1" applyFont="1" applyBorder="1" applyAlignment="1">
      <alignment horizontal="right" vertical="top"/>
    </xf>
    <xf numFmtId="165" fontId="24" fillId="0" borderId="24" xfId="5" applyNumberFormat="1" applyFont="1" applyBorder="1" applyAlignment="1">
      <alignment horizontal="right" vertical="top"/>
    </xf>
    <xf numFmtId="0" fontId="23" fillId="0" borderId="25" xfId="5" applyBorder="1" applyAlignment="1">
      <alignment horizontal="center" vertical="center"/>
    </xf>
    <xf numFmtId="0" fontId="21" fillId="0" borderId="0" xfId="5" applyFont="1" applyBorder="1" applyAlignment="1">
      <alignment horizontal="center" vertical="center" wrapText="1"/>
    </xf>
    <xf numFmtId="0" fontId="23" fillId="0" borderId="6" xfId="5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/>
    </xf>
    <xf numFmtId="0" fontId="24" fillId="0" borderId="11" xfId="5" applyFont="1" applyBorder="1" applyAlignment="1">
      <alignment horizontal="left" vertical="top" wrapText="1"/>
    </xf>
    <xf numFmtId="0" fontId="23" fillId="0" borderId="16" xfId="5" applyFont="1" applyBorder="1" applyAlignment="1">
      <alignment horizontal="center" vertical="center"/>
    </xf>
    <xf numFmtId="0" fontId="23" fillId="0" borderId="21" xfId="5" applyFont="1" applyBorder="1" applyAlignment="1">
      <alignment horizontal="center" vertical="center"/>
    </xf>
    <xf numFmtId="166" fontId="19" fillId="0" borderId="0" xfId="3" applyNumberFormat="1" applyFont="1" applyAlignment="1">
      <alignment vertical="center"/>
    </xf>
    <xf numFmtId="0" fontId="25" fillId="0" borderId="0" xfId="0" applyFont="1"/>
    <xf numFmtId="0" fontId="27" fillId="0" borderId="0" xfId="6"/>
    <xf numFmtId="0" fontId="28" fillId="0" borderId="8" xfId="6" applyFont="1" applyBorder="1" applyAlignment="1">
      <alignment horizontal="center" wrapText="1"/>
    </xf>
    <xf numFmtId="0" fontId="28" fillId="0" borderId="9" xfId="6" applyFont="1" applyBorder="1" applyAlignment="1">
      <alignment horizontal="center" wrapText="1"/>
    </xf>
    <xf numFmtId="0" fontId="28" fillId="0" borderId="10" xfId="6" applyFont="1" applyBorder="1" applyAlignment="1">
      <alignment horizontal="center" wrapText="1"/>
    </xf>
    <xf numFmtId="0" fontId="28" fillId="0" borderId="12" xfId="6" applyFont="1" applyBorder="1" applyAlignment="1">
      <alignment horizontal="left" vertical="top" wrapText="1"/>
    </xf>
    <xf numFmtId="164" fontId="28" fillId="0" borderId="13" xfId="6" applyNumberFormat="1" applyFont="1" applyBorder="1" applyAlignment="1">
      <alignment horizontal="right" vertical="top"/>
    </xf>
    <xf numFmtId="165" fontId="28" fillId="0" borderId="14" xfId="6" applyNumberFormat="1" applyFont="1" applyBorder="1" applyAlignment="1">
      <alignment horizontal="right" vertical="top"/>
    </xf>
    <xf numFmtId="165" fontId="28" fillId="0" borderId="15" xfId="6" applyNumberFormat="1" applyFont="1" applyBorder="1" applyAlignment="1">
      <alignment horizontal="right" vertical="top"/>
    </xf>
    <xf numFmtId="0" fontId="28" fillId="0" borderId="17" xfId="6" applyFont="1" applyBorder="1" applyAlignment="1">
      <alignment horizontal="left" vertical="top" wrapText="1"/>
    </xf>
    <xf numFmtId="164" fontId="28" fillId="0" borderId="18" xfId="6" applyNumberFormat="1" applyFont="1" applyBorder="1" applyAlignment="1">
      <alignment horizontal="right" vertical="top"/>
    </xf>
    <xf numFmtId="165" fontId="28" fillId="0" borderId="19" xfId="6" applyNumberFormat="1" applyFont="1" applyBorder="1" applyAlignment="1">
      <alignment horizontal="right" vertical="top"/>
    </xf>
    <xf numFmtId="165" fontId="28" fillId="0" borderId="20" xfId="6" applyNumberFormat="1" applyFont="1" applyBorder="1" applyAlignment="1">
      <alignment horizontal="right" vertical="top"/>
    </xf>
    <xf numFmtId="0" fontId="28" fillId="0" borderId="22" xfId="6" applyFont="1" applyBorder="1" applyAlignment="1">
      <alignment horizontal="left" vertical="top" wrapText="1"/>
    </xf>
    <xf numFmtId="164" fontId="28" fillId="0" borderId="23" xfId="6" applyNumberFormat="1" applyFont="1" applyBorder="1" applyAlignment="1">
      <alignment horizontal="right" vertical="top"/>
    </xf>
    <xf numFmtId="165" fontId="28" fillId="0" borderId="24" xfId="6" applyNumberFormat="1" applyFont="1" applyBorder="1" applyAlignment="1">
      <alignment horizontal="right" vertical="top"/>
    </xf>
    <xf numFmtId="0" fontId="27" fillId="0" borderId="25" xfId="6" applyBorder="1" applyAlignment="1">
      <alignment horizontal="center" vertical="center"/>
    </xf>
    <xf numFmtId="0" fontId="5" fillId="0" borderId="0" xfId="0" applyFont="1"/>
    <xf numFmtId="0" fontId="20" fillId="0" borderId="0" xfId="7"/>
    <xf numFmtId="0" fontId="24" fillId="0" borderId="8" xfId="7" applyFont="1" applyBorder="1" applyAlignment="1">
      <alignment horizontal="center" wrapText="1"/>
    </xf>
    <xf numFmtId="0" fontId="24" fillId="0" borderId="9" xfId="7" applyFont="1" applyBorder="1" applyAlignment="1">
      <alignment horizontal="center" wrapText="1"/>
    </xf>
    <xf numFmtId="0" fontId="24" fillId="0" borderId="10" xfId="7" applyFont="1" applyBorder="1" applyAlignment="1">
      <alignment horizontal="center" wrapText="1"/>
    </xf>
    <xf numFmtId="0" fontId="20" fillId="0" borderId="0" xfId="7" applyFont="1" applyBorder="1" applyAlignment="1">
      <alignment horizontal="center" vertical="center"/>
    </xf>
    <xf numFmtId="0" fontId="24" fillId="0" borderId="12" xfId="7" applyFont="1" applyBorder="1" applyAlignment="1">
      <alignment horizontal="left" vertical="top" wrapText="1"/>
    </xf>
    <xf numFmtId="164" fontId="24" fillId="0" borderId="13" xfId="7" applyNumberFormat="1" applyFont="1" applyBorder="1" applyAlignment="1">
      <alignment horizontal="right" vertical="top"/>
    </xf>
    <xf numFmtId="165" fontId="24" fillId="0" borderId="14" xfId="7" applyNumberFormat="1" applyFont="1" applyBorder="1" applyAlignment="1">
      <alignment horizontal="right" vertical="top"/>
    </xf>
    <xf numFmtId="165" fontId="24" fillId="0" borderId="15" xfId="7" applyNumberFormat="1" applyFont="1" applyBorder="1" applyAlignment="1">
      <alignment horizontal="right" vertical="top"/>
    </xf>
    <xf numFmtId="0" fontId="24" fillId="0" borderId="17" xfId="7" applyFont="1" applyBorder="1" applyAlignment="1">
      <alignment horizontal="left" vertical="top" wrapText="1"/>
    </xf>
    <xf numFmtId="164" fontId="24" fillId="0" borderId="18" xfId="7" applyNumberFormat="1" applyFont="1" applyBorder="1" applyAlignment="1">
      <alignment horizontal="right" vertical="top"/>
    </xf>
    <xf numFmtId="165" fontId="24" fillId="0" borderId="19" xfId="7" applyNumberFormat="1" applyFont="1" applyBorder="1" applyAlignment="1">
      <alignment horizontal="right" vertical="top"/>
    </xf>
    <xf numFmtId="165" fontId="24" fillId="0" borderId="20" xfId="7" applyNumberFormat="1" applyFont="1" applyBorder="1" applyAlignment="1">
      <alignment horizontal="right" vertical="top"/>
    </xf>
    <xf numFmtId="0" fontId="24" fillId="0" borderId="22" xfId="7" applyFont="1" applyBorder="1" applyAlignment="1">
      <alignment horizontal="left" vertical="top" wrapText="1"/>
    </xf>
    <xf numFmtId="164" fontId="24" fillId="0" borderId="23" xfId="7" applyNumberFormat="1" applyFont="1" applyBorder="1" applyAlignment="1">
      <alignment horizontal="right" vertical="top"/>
    </xf>
    <xf numFmtId="165" fontId="24" fillId="0" borderId="24" xfId="7" applyNumberFormat="1" applyFont="1" applyBorder="1" applyAlignment="1">
      <alignment horizontal="right" vertical="top"/>
    </xf>
    <xf numFmtId="0" fontId="20" fillId="0" borderId="25" xfId="7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0" fillId="0" borderId="0" xfId="8"/>
    <xf numFmtId="0" fontId="24" fillId="0" borderId="8" xfId="8" applyFont="1" applyBorder="1" applyAlignment="1">
      <alignment horizontal="center" wrapText="1"/>
    </xf>
    <xf numFmtId="0" fontId="24" fillId="0" borderId="9" xfId="8" applyFont="1" applyBorder="1" applyAlignment="1">
      <alignment horizontal="center" wrapText="1"/>
    </xf>
    <xf numFmtId="0" fontId="24" fillId="0" borderId="10" xfId="8" applyFont="1" applyBorder="1" applyAlignment="1">
      <alignment horizontal="center" wrapText="1"/>
    </xf>
    <xf numFmtId="0" fontId="24" fillId="0" borderId="12" xfId="8" applyFont="1" applyBorder="1" applyAlignment="1">
      <alignment horizontal="left" vertical="top" wrapText="1"/>
    </xf>
    <xf numFmtId="164" fontId="24" fillId="0" borderId="13" xfId="8" applyNumberFormat="1" applyFont="1" applyBorder="1" applyAlignment="1">
      <alignment horizontal="right" vertical="top"/>
    </xf>
    <xf numFmtId="165" fontId="24" fillId="0" borderId="14" xfId="8" applyNumberFormat="1" applyFont="1" applyBorder="1" applyAlignment="1">
      <alignment horizontal="right" vertical="top"/>
    </xf>
    <xf numFmtId="165" fontId="24" fillId="0" borderId="15" xfId="8" applyNumberFormat="1" applyFont="1" applyBorder="1" applyAlignment="1">
      <alignment horizontal="right" vertical="top"/>
    </xf>
    <xf numFmtId="0" fontId="24" fillId="0" borderId="17" xfId="8" applyFont="1" applyBorder="1" applyAlignment="1">
      <alignment horizontal="left" vertical="top" wrapText="1"/>
    </xf>
    <xf numFmtId="164" fontId="24" fillId="0" borderId="18" xfId="8" applyNumberFormat="1" applyFont="1" applyBorder="1" applyAlignment="1">
      <alignment horizontal="right" vertical="top"/>
    </xf>
    <xf numFmtId="165" fontId="24" fillId="0" borderId="19" xfId="8" applyNumberFormat="1" applyFont="1" applyBorder="1" applyAlignment="1">
      <alignment horizontal="right" vertical="top"/>
    </xf>
    <xf numFmtId="165" fontId="24" fillId="0" borderId="20" xfId="8" applyNumberFormat="1" applyFont="1" applyBorder="1" applyAlignment="1">
      <alignment horizontal="right" vertical="top"/>
    </xf>
    <xf numFmtId="0" fontId="24" fillId="0" borderId="22" xfId="8" applyFont="1" applyBorder="1" applyAlignment="1">
      <alignment horizontal="left" vertical="top" wrapText="1"/>
    </xf>
    <xf numFmtId="164" fontId="24" fillId="0" borderId="23" xfId="8" applyNumberFormat="1" applyFont="1" applyBorder="1" applyAlignment="1">
      <alignment horizontal="right" vertical="top"/>
    </xf>
    <xf numFmtId="165" fontId="24" fillId="0" borderId="24" xfId="8" applyNumberFormat="1" applyFont="1" applyBorder="1" applyAlignment="1">
      <alignment horizontal="right" vertical="top"/>
    </xf>
    <xf numFmtId="0" fontId="20" fillId="0" borderId="25" xfId="8" applyBorder="1" applyAlignment="1">
      <alignment horizontal="center" vertical="center"/>
    </xf>
    <xf numFmtId="0" fontId="20" fillId="0" borderId="7" xfId="8" applyFont="1" applyBorder="1" applyAlignment="1">
      <alignment horizontal="center" vertical="center"/>
    </xf>
    <xf numFmtId="0" fontId="20" fillId="0" borderId="0" xfId="8" applyFont="1" applyBorder="1" applyAlignment="1">
      <alignment horizontal="center" vertical="center"/>
    </xf>
    <xf numFmtId="0" fontId="24" fillId="0" borderId="0" xfId="8" applyFont="1" applyBorder="1" applyAlignment="1">
      <alignment horizontal="center" wrapText="1"/>
    </xf>
    <xf numFmtId="165" fontId="24" fillId="0" borderId="0" xfId="8" applyNumberFormat="1" applyFont="1" applyBorder="1" applyAlignment="1">
      <alignment horizontal="right" vertical="top"/>
    </xf>
    <xf numFmtId="0" fontId="20" fillId="0" borderId="0" xfId="8" applyBorder="1" applyAlignment="1">
      <alignment horizontal="center" vertical="center"/>
    </xf>
    <xf numFmtId="4" fontId="0" fillId="0" borderId="0" xfId="0" applyNumberFormat="1"/>
    <xf numFmtId="0" fontId="5" fillId="0" borderId="3" xfId="0" applyFont="1" applyBorder="1" applyAlignment="1">
      <alignment vertical="center"/>
    </xf>
    <xf numFmtId="0" fontId="20" fillId="0" borderId="0" xfId="9"/>
    <xf numFmtId="0" fontId="24" fillId="0" borderId="8" xfId="9" applyFont="1" applyBorder="1" applyAlignment="1">
      <alignment horizontal="center" wrapText="1"/>
    </xf>
    <xf numFmtId="0" fontId="24" fillId="0" borderId="9" xfId="9" applyFont="1" applyBorder="1" applyAlignment="1">
      <alignment horizontal="center" wrapText="1"/>
    </xf>
    <xf numFmtId="0" fontId="24" fillId="0" borderId="10" xfId="9" applyFont="1" applyBorder="1" applyAlignment="1">
      <alignment horizontal="center" wrapText="1"/>
    </xf>
    <xf numFmtId="0" fontId="24" fillId="0" borderId="12" xfId="9" applyFont="1" applyBorder="1" applyAlignment="1">
      <alignment horizontal="left" vertical="top" wrapText="1"/>
    </xf>
    <xf numFmtId="164" fontId="24" fillId="0" borderId="13" xfId="9" applyNumberFormat="1" applyFont="1" applyBorder="1" applyAlignment="1">
      <alignment horizontal="right" vertical="top"/>
    </xf>
    <xf numFmtId="165" fontId="24" fillId="0" borderId="14" xfId="9" applyNumberFormat="1" applyFont="1" applyBorder="1" applyAlignment="1">
      <alignment horizontal="right" vertical="top"/>
    </xf>
    <xf numFmtId="165" fontId="24" fillId="0" borderId="15" xfId="9" applyNumberFormat="1" applyFont="1" applyBorder="1" applyAlignment="1">
      <alignment horizontal="right" vertical="top"/>
    </xf>
    <xf numFmtId="0" fontId="24" fillId="0" borderId="17" xfId="9" applyFont="1" applyBorder="1" applyAlignment="1">
      <alignment horizontal="left" vertical="top" wrapText="1"/>
    </xf>
    <xf numFmtId="164" fontId="24" fillId="0" borderId="18" xfId="9" applyNumberFormat="1" applyFont="1" applyBorder="1" applyAlignment="1">
      <alignment horizontal="right" vertical="top"/>
    </xf>
    <xf numFmtId="165" fontId="24" fillId="0" borderId="19" xfId="9" applyNumberFormat="1" applyFont="1" applyBorder="1" applyAlignment="1">
      <alignment horizontal="right" vertical="top"/>
    </xf>
    <xf numFmtId="165" fontId="24" fillId="0" borderId="20" xfId="9" applyNumberFormat="1" applyFont="1" applyBorder="1" applyAlignment="1">
      <alignment horizontal="right" vertical="top"/>
    </xf>
    <xf numFmtId="0" fontId="24" fillId="0" borderId="22" xfId="9" applyFont="1" applyBorder="1" applyAlignment="1">
      <alignment horizontal="left" vertical="top" wrapText="1"/>
    </xf>
    <xf numFmtId="164" fontId="24" fillId="0" borderId="23" xfId="9" applyNumberFormat="1" applyFont="1" applyBorder="1" applyAlignment="1">
      <alignment horizontal="right" vertical="top"/>
    </xf>
    <xf numFmtId="165" fontId="24" fillId="0" borderId="24" xfId="9" applyNumberFormat="1" applyFont="1" applyBorder="1" applyAlignment="1">
      <alignment horizontal="right" vertical="top"/>
    </xf>
    <xf numFmtId="0" fontId="20" fillId="0" borderId="25" xfId="9" applyBorder="1" applyAlignment="1">
      <alignment horizontal="center" vertical="center"/>
    </xf>
    <xf numFmtId="0" fontId="29" fillId="0" borderId="0" xfId="0" applyFont="1"/>
    <xf numFmtId="0" fontId="5" fillId="0" borderId="3" xfId="0" applyFont="1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/>
    <xf numFmtId="0" fontId="20" fillId="0" borderId="0" xfId="10"/>
    <xf numFmtId="0" fontId="33" fillId="0" borderId="8" xfId="10" applyFont="1" applyBorder="1" applyAlignment="1">
      <alignment horizontal="center" wrapText="1"/>
    </xf>
    <xf numFmtId="0" fontId="33" fillId="0" borderId="9" xfId="10" applyFont="1" applyBorder="1" applyAlignment="1">
      <alignment horizontal="center" wrapText="1"/>
    </xf>
    <xf numFmtId="0" fontId="33" fillId="0" borderId="10" xfId="10" applyFont="1" applyBorder="1" applyAlignment="1">
      <alignment horizontal="center" wrapText="1"/>
    </xf>
    <xf numFmtId="0" fontId="33" fillId="0" borderId="12" xfId="10" applyFont="1" applyBorder="1" applyAlignment="1">
      <alignment horizontal="left" vertical="top" wrapText="1"/>
    </xf>
    <xf numFmtId="164" fontId="33" fillId="0" borderId="13" xfId="10" applyNumberFormat="1" applyFont="1" applyBorder="1" applyAlignment="1">
      <alignment horizontal="right" vertical="top"/>
    </xf>
    <xf numFmtId="165" fontId="33" fillId="0" borderId="14" xfId="10" applyNumberFormat="1" applyFont="1" applyBorder="1" applyAlignment="1">
      <alignment horizontal="right" vertical="top"/>
    </xf>
    <xf numFmtId="165" fontId="33" fillId="0" borderId="15" xfId="10" applyNumberFormat="1" applyFont="1" applyBorder="1" applyAlignment="1">
      <alignment horizontal="right" vertical="top"/>
    </xf>
    <xf numFmtId="0" fontId="33" fillId="0" borderId="17" xfId="10" applyFont="1" applyBorder="1" applyAlignment="1">
      <alignment horizontal="left" vertical="top" wrapText="1"/>
    </xf>
    <xf numFmtId="164" fontId="33" fillId="0" borderId="18" xfId="10" applyNumberFormat="1" applyFont="1" applyBorder="1" applyAlignment="1">
      <alignment horizontal="right" vertical="top"/>
    </xf>
    <xf numFmtId="165" fontId="33" fillId="0" borderId="19" xfId="10" applyNumberFormat="1" applyFont="1" applyBorder="1" applyAlignment="1">
      <alignment horizontal="right" vertical="top"/>
    </xf>
    <xf numFmtId="165" fontId="33" fillId="0" borderId="20" xfId="10" applyNumberFormat="1" applyFont="1" applyBorder="1" applyAlignment="1">
      <alignment horizontal="right" vertical="top"/>
    </xf>
    <xf numFmtId="0" fontId="33" fillId="0" borderId="22" xfId="10" applyFont="1" applyBorder="1" applyAlignment="1">
      <alignment horizontal="left" vertical="top" wrapText="1"/>
    </xf>
    <xf numFmtId="164" fontId="33" fillId="0" borderId="23" xfId="10" applyNumberFormat="1" applyFont="1" applyBorder="1" applyAlignment="1">
      <alignment horizontal="right" vertical="top"/>
    </xf>
    <xf numFmtId="165" fontId="33" fillId="0" borderId="24" xfId="10" applyNumberFormat="1" applyFont="1" applyBorder="1" applyAlignment="1">
      <alignment horizontal="right" vertical="top"/>
    </xf>
    <xf numFmtId="0" fontId="20" fillId="0" borderId="25" xfId="10" applyBorder="1" applyAlignment="1">
      <alignment horizontal="center" vertical="center"/>
    </xf>
    <xf numFmtId="0" fontId="20" fillId="0" borderId="0" xfId="11"/>
    <xf numFmtId="0" fontId="33" fillId="0" borderId="8" xfId="11" applyFont="1" applyBorder="1" applyAlignment="1">
      <alignment horizontal="center" wrapText="1"/>
    </xf>
    <xf numFmtId="0" fontId="33" fillId="0" borderId="9" xfId="11" applyFont="1" applyBorder="1" applyAlignment="1">
      <alignment horizontal="center" wrapText="1"/>
    </xf>
    <xf numFmtId="0" fontId="33" fillId="0" borderId="10" xfId="11" applyFont="1" applyBorder="1" applyAlignment="1">
      <alignment horizontal="center" wrapText="1"/>
    </xf>
    <xf numFmtId="0" fontId="33" fillId="0" borderId="12" xfId="11" applyFont="1" applyBorder="1" applyAlignment="1">
      <alignment horizontal="left" vertical="top" wrapText="1"/>
    </xf>
    <xf numFmtId="164" fontId="33" fillId="0" borderId="13" xfId="11" applyNumberFormat="1" applyFont="1" applyBorder="1" applyAlignment="1">
      <alignment horizontal="right" vertical="top"/>
    </xf>
    <xf numFmtId="165" fontId="33" fillId="0" borderId="14" xfId="11" applyNumberFormat="1" applyFont="1" applyBorder="1" applyAlignment="1">
      <alignment horizontal="right" vertical="top"/>
    </xf>
    <xf numFmtId="165" fontId="33" fillId="0" borderId="15" xfId="11" applyNumberFormat="1" applyFont="1" applyBorder="1" applyAlignment="1">
      <alignment horizontal="right" vertical="top"/>
    </xf>
    <xf numFmtId="0" fontId="33" fillId="0" borderId="17" xfId="11" applyFont="1" applyBorder="1" applyAlignment="1">
      <alignment horizontal="left" vertical="top" wrapText="1"/>
    </xf>
    <xf numFmtId="164" fontId="33" fillId="0" borderId="18" xfId="11" applyNumberFormat="1" applyFont="1" applyBorder="1" applyAlignment="1">
      <alignment horizontal="right" vertical="top"/>
    </xf>
    <xf numFmtId="165" fontId="33" fillId="0" borderId="19" xfId="11" applyNumberFormat="1" applyFont="1" applyBorder="1" applyAlignment="1">
      <alignment horizontal="right" vertical="top"/>
    </xf>
    <xf numFmtId="165" fontId="33" fillId="0" borderId="20" xfId="11" applyNumberFormat="1" applyFont="1" applyBorder="1" applyAlignment="1">
      <alignment horizontal="right" vertical="top"/>
    </xf>
    <xf numFmtId="0" fontId="33" fillId="0" borderId="22" xfId="11" applyFont="1" applyBorder="1" applyAlignment="1">
      <alignment horizontal="left" vertical="top" wrapText="1"/>
    </xf>
    <xf numFmtId="164" fontId="33" fillId="0" borderId="23" xfId="11" applyNumberFormat="1" applyFont="1" applyBorder="1" applyAlignment="1">
      <alignment horizontal="right" vertical="top"/>
    </xf>
    <xf numFmtId="165" fontId="33" fillId="0" borderId="24" xfId="11" applyNumberFormat="1" applyFont="1" applyBorder="1" applyAlignment="1">
      <alignment horizontal="right" vertical="top"/>
    </xf>
    <xf numFmtId="0" fontId="20" fillId="0" borderId="25" xfId="1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12"/>
    <xf numFmtId="0" fontId="36" fillId="0" borderId="8" xfId="12" applyFont="1" applyBorder="1" applyAlignment="1">
      <alignment horizontal="center" wrapText="1"/>
    </xf>
    <xf numFmtId="0" fontId="36" fillId="0" borderId="9" xfId="12" applyFont="1" applyBorder="1" applyAlignment="1">
      <alignment horizontal="center" wrapText="1"/>
    </xf>
    <xf numFmtId="0" fontId="36" fillId="0" borderId="10" xfId="12" applyFont="1" applyBorder="1" applyAlignment="1">
      <alignment horizontal="center" wrapText="1"/>
    </xf>
    <xf numFmtId="0" fontId="36" fillId="0" borderId="12" xfId="12" applyFont="1" applyBorder="1" applyAlignment="1">
      <alignment horizontal="left" vertical="top" wrapText="1"/>
    </xf>
    <xf numFmtId="164" fontId="36" fillId="0" borderId="13" xfId="12" applyNumberFormat="1" applyFont="1" applyBorder="1" applyAlignment="1">
      <alignment horizontal="right" vertical="top"/>
    </xf>
    <xf numFmtId="165" fontId="36" fillId="0" borderId="14" xfId="12" applyNumberFormat="1" applyFont="1" applyBorder="1" applyAlignment="1">
      <alignment horizontal="right" vertical="top"/>
    </xf>
    <xf numFmtId="165" fontId="36" fillId="0" borderId="15" xfId="12" applyNumberFormat="1" applyFont="1" applyBorder="1" applyAlignment="1">
      <alignment horizontal="right" vertical="top"/>
    </xf>
    <xf numFmtId="0" fontId="36" fillId="0" borderId="17" xfId="12" applyFont="1" applyBorder="1" applyAlignment="1">
      <alignment horizontal="left" vertical="top" wrapText="1"/>
    </xf>
    <xf numFmtId="164" fontId="36" fillId="0" borderId="18" xfId="12" applyNumberFormat="1" applyFont="1" applyBorder="1" applyAlignment="1">
      <alignment horizontal="right" vertical="top"/>
    </xf>
    <xf numFmtId="165" fontId="36" fillId="0" borderId="19" xfId="12" applyNumberFormat="1" applyFont="1" applyBorder="1" applyAlignment="1">
      <alignment horizontal="right" vertical="top"/>
    </xf>
    <xf numFmtId="165" fontId="36" fillId="0" borderId="20" xfId="12" applyNumberFormat="1" applyFont="1" applyBorder="1" applyAlignment="1">
      <alignment horizontal="right" vertical="top"/>
    </xf>
    <xf numFmtId="0" fontId="36" fillId="0" borderId="22" xfId="12" applyFont="1" applyBorder="1" applyAlignment="1">
      <alignment horizontal="left" vertical="top" wrapText="1"/>
    </xf>
    <xf numFmtId="164" fontId="36" fillId="0" borderId="23" xfId="12" applyNumberFormat="1" applyFont="1" applyBorder="1" applyAlignment="1">
      <alignment horizontal="right" vertical="top"/>
    </xf>
    <xf numFmtId="165" fontId="36" fillId="0" borderId="24" xfId="12" applyNumberFormat="1" applyFont="1" applyBorder="1" applyAlignment="1">
      <alignment horizontal="right" vertical="top"/>
    </xf>
    <xf numFmtId="0" fontId="20" fillId="0" borderId="25" xfId="12" applyBorder="1" applyAlignment="1">
      <alignment horizontal="center" vertical="center"/>
    </xf>
    <xf numFmtId="0" fontId="20" fillId="0" borderId="6" xfId="12" applyBorder="1" applyAlignment="1">
      <alignment horizontal="center" vertical="center" wrapText="1"/>
    </xf>
    <xf numFmtId="0" fontId="20" fillId="0" borderId="7" xfId="12" applyFont="1" applyBorder="1" applyAlignment="1">
      <alignment horizontal="center" vertical="center"/>
    </xf>
    <xf numFmtId="0" fontId="36" fillId="0" borderId="11" xfId="12" applyFont="1" applyBorder="1" applyAlignment="1">
      <alignment horizontal="left" vertical="top" wrapText="1"/>
    </xf>
    <xf numFmtId="0" fontId="20" fillId="0" borderId="16" xfId="12" applyFont="1" applyBorder="1" applyAlignment="1">
      <alignment horizontal="center" vertical="center"/>
    </xf>
    <xf numFmtId="0" fontId="20" fillId="0" borderId="21" xfId="12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/>
    </xf>
    <xf numFmtId="0" fontId="31" fillId="0" borderId="2" xfId="0" applyFont="1" applyBorder="1" applyAlignment="1"/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1" fillId="0" borderId="0" xfId="5" applyFont="1" applyBorder="1" applyAlignment="1">
      <alignment horizontal="center" vertical="center" wrapText="1"/>
    </xf>
    <xf numFmtId="0" fontId="23" fillId="0" borderId="0" xfId="5" applyFont="1" applyBorder="1" applyAlignment="1">
      <alignment horizontal="center" vertical="center"/>
    </xf>
    <xf numFmtId="0" fontId="23" fillId="0" borderId="6" xfId="5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1" xfId="5" applyFont="1" applyBorder="1" applyAlignment="1">
      <alignment horizontal="left" vertical="top" wrapText="1"/>
    </xf>
    <xf numFmtId="0" fontId="23" fillId="0" borderId="16" xfId="5" applyFont="1" applyBorder="1" applyAlignment="1">
      <alignment horizontal="center" vertical="center"/>
    </xf>
    <xf numFmtId="0" fontId="23" fillId="0" borderId="21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 wrapText="1"/>
    </xf>
    <xf numFmtId="0" fontId="21" fillId="0" borderId="0" xfId="6" applyFont="1" applyBorder="1" applyAlignment="1">
      <alignment horizontal="center" vertical="center" wrapText="1"/>
    </xf>
    <xf numFmtId="0" fontId="27" fillId="0" borderId="0" xfId="6" applyFont="1" applyBorder="1" applyAlignment="1">
      <alignment horizontal="center" vertical="center"/>
    </xf>
    <xf numFmtId="0" fontId="27" fillId="0" borderId="6" xfId="6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center"/>
    </xf>
    <xf numFmtId="0" fontId="28" fillId="0" borderId="11" xfId="6" applyFont="1" applyBorder="1" applyAlignment="1">
      <alignment horizontal="left" vertical="top" wrapText="1"/>
    </xf>
    <xf numFmtId="0" fontId="27" fillId="0" borderId="16" xfId="6" applyFont="1" applyBorder="1" applyAlignment="1">
      <alignment horizontal="center" vertical="center"/>
    </xf>
    <xf numFmtId="0" fontId="27" fillId="0" borderId="21" xfId="6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20" fillId="0" borderId="0" xfId="7" applyFont="1" applyBorder="1" applyAlignment="1">
      <alignment horizontal="center" vertical="center"/>
    </xf>
    <xf numFmtId="0" fontId="20" fillId="0" borderId="6" xfId="7" applyBorder="1" applyAlignment="1">
      <alignment horizontal="center" vertical="center" wrapText="1"/>
    </xf>
    <xf numFmtId="0" fontId="20" fillId="0" borderId="7" xfId="7" applyFont="1" applyBorder="1" applyAlignment="1">
      <alignment horizontal="center" vertical="center"/>
    </xf>
    <xf numFmtId="0" fontId="24" fillId="0" borderId="11" xfId="7" applyFont="1" applyBorder="1" applyAlignment="1">
      <alignment horizontal="left" vertical="top" wrapText="1"/>
    </xf>
    <xf numFmtId="0" fontId="20" fillId="0" borderId="16" xfId="7" applyFont="1" applyBorder="1" applyAlignment="1">
      <alignment horizontal="center" vertical="center"/>
    </xf>
    <xf numFmtId="0" fontId="20" fillId="0" borderId="21" xfId="7" applyFont="1" applyBorder="1" applyAlignment="1">
      <alignment horizontal="center" vertical="center"/>
    </xf>
    <xf numFmtId="0" fontId="21" fillId="0" borderId="0" xfId="8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/>
    </xf>
    <xf numFmtId="0" fontId="20" fillId="0" borderId="6" xfId="8" applyBorder="1" applyAlignment="1">
      <alignment horizontal="center" vertical="center" wrapText="1"/>
    </xf>
    <xf numFmtId="0" fontId="20" fillId="0" borderId="7" xfId="8" applyFont="1" applyBorder="1" applyAlignment="1">
      <alignment horizontal="center" vertical="center"/>
    </xf>
    <xf numFmtId="0" fontId="24" fillId="0" borderId="11" xfId="8" applyFont="1" applyBorder="1" applyAlignment="1">
      <alignment horizontal="left" vertical="top" wrapText="1"/>
    </xf>
    <xf numFmtId="0" fontId="20" fillId="0" borderId="16" xfId="8" applyFont="1" applyBorder="1" applyAlignment="1">
      <alignment horizontal="center" vertical="center"/>
    </xf>
    <xf numFmtId="0" fontId="20" fillId="0" borderId="21" xfId="8" applyFont="1" applyBorder="1" applyAlignment="1">
      <alignment horizontal="center" vertical="center"/>
    </xf>
    <xf numFmtId="0" fontId="20" fillId="0" borderId="6" xfId="9" applyBorder="1" applyAlignment="1">
      <alignment horizontal="center" vertical="center" wrapText="1"/>
    </xf>
    <xf numFmtId="0" fontId="20" fillId="0" borderId="7" xfId="9" applyFont="1" applyBorder="1" applyAlignment="1">
      <alignment horizontal="center" vertical="center"/>
    </xf>
    <xf numFmtId="0" fontId="24" fillId="0" borderId="11" xfId="9" applyFont="1" applyBorder="1" applyAlignment="1">
      <alignment horizontal="left" vertical="top" wrapText="1"/>
    </xf>
    <xf numFmtId="0" fontId="20" fillId="0" borderId="16" xfId="9" applyFont="1" applyBorder="1" applyAlignment="1">
      <alignment horizontal="center" vertical="center"/>
    </xf>
    <xf numFmtId="0" fontId="20" fillId="0" borderId="21" xfId="9" applyFont="1" applyBorder="1" applyAlignment="1">
      <alignment horizontal="center" vertical="center"/>
    </xf>
    <xf numFmtId="0" fontId="21" fillId="0" borderId="0" xfId="9" applyFont="1" applyBorder="1" applyAlignment="1">
      <alignment horizontal="center" vertical="center" wrapText="1"/>
    </xf>
    <xf numFmtId="0" fontId="20" fillId="0" borderId="0" xfId="9" applyFont="1" applyBorder="1" applyAlignment="1">
      <alignment horizontal="center" vertical="center"/>
    </xf>
    <xf numFmtId="0" fontId="20" fillId="0" borderId="11" xfId="9" applyBorder="1" applyAlignment="1">
      <alignment horizontal="center" vertical="center" wrapText="1"/>
    </xf>
    <xf numFmtId="0" fontId="20" fillId="0" borderId="7" xfId="9" applyBorder="1" applyAlignment="1">
      <alignment horizontal="center" vertical="center" wrapText="1"/>
    </xf>
    <xf numFmtId="0" fontId="24" fillId="0" borderId="27" xfId="9" applyFont="1" applyBorder="1" applyAlignment="1">
      <alignment horizontal="left" vertical="top" wrapText="1"/>
    </xf>
    <xf numFmtId="0" fontId="24" fillId="0" borderId="16" xfId="9" applyFont="1" applyBorder="1" applyAlignment="1">
      <alignment horizontal="left" vertical="top" wrapText="1"/>
    </xf>
    <xf numFmtId="0" fontId="24" fillId="0" borderId="21" xfId="9" applyFont="1" applyBorder="1" applyAlignment="1">
      <alignment horizontal="left" vertical="top" wrapText="1"/>
    </xf>
    <xf numFmtId="0" fontId="21" fillId="0" borderId="26" xfId="9" applyFont="1" applyBorder="1" applyAlignment="1">
      <alignment horizontal="center" vertical="center" wrapText="1"/>
    </xf>
    <xf numFmtId="0" fontId="32" fillId="0" borderId="0" xfId="11" applyFont="1" applyBorder="1" applyAlignment="1">
      <alignment horizontal="center" vertical="center" wrapText="1"/>
    </xf>
    <xf numFmtId="0" fontId="20" fillId="0" borderId="0" xfId="11" applyFont="1" applyBorder="1" applyAlignment="1">
      <alignment horizontal="center" vertical="center"/>
    </xf>
    <xf numFmtId="0" fontId="20" fillId="0" borderId="6" xfId="11" applyBorder="1" applyAlignment="1">
      <alignment horizontal="center" vertical="center" wrapText="1"/>
    </xf>
    <xf numFmtId="0" fontId="20" fillId="0" borderId="7" xfId="11" applyFont="1" applyBorder="1" applyAlignment="1">
      <alignment horizontal="center" vertical="center"/>
    </xf>
    <xf numFmtId="0" fontId="33" fillId="0" borderId="11" xfId="11" applyFont="1" applyBorder="1" applyAlignment="1">
      <alignment horizontal="left" vertical="top" wrapText="1"/>
    </xf>
    <xf numFmtId="0" fontId="20" fillId="0" borderId="16" xfId="11" applyFont="1" applyBorder="1" applyAlignment="1">
      <alignment horizontal="center" vertical="center"/>
    </xf>
    <xf numFmtId="0" fontId="20" fillId="0" borderId="21" xfId="11" applyFont="1" applyBorder="1" applyAlignment="1">
      <alignment horizontal="center" vertical="center"/>
    </xf>
    <xf numFmtId="0" fontId="32" fillId="0" borderId="0" xfId="10" applyFont="1" applyBorder="1" applyAlignment="1">
      <alignment horizontal="center" vertical="center" wrapText="1"/>
    </xf>
    <xf numFmtId="0" fontId="20" fillId="0" borderId="0" xfId="10" applyFont="1" applyBorder="1" applyAlignment="1">
      <alignment horizontal="center" vertical="center"/>
    </xf>
    <xf numFmtId="0" fontId="20" fillId="0" borderId="6" xfId="10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/>
    </xf>
    <xf numFmtId="0" fontId="33" fillId="0" borderId="11" xfId="10" applyFont="1" applyBorder="1" applyAlignment="1">
      <alignment horizontal="left" vertical="top" wrapText="1"/>
    </xf>
    <xf numFmtId="0" fontId="20" fillId="0" borderId="16" xfId="10" applyFont="1" applyBorder="1" applyAlignment="1">
      <alignment horizontal="center" vertical="center"/>
    </xf>
    <xf numFmtId="0" fontId="20" fillId="0" borderId="21" xfId="10" applyFont="1" applyBorder="1" applyAlignment="1">
      <alignment horizontal="center" vertical="center"/>
    </xf>
    <xf numFmtId="0" fontId="20" fillId="0" borderId="6" xfId="12" applyBorder="1" applyAlignment="1">
      <alignment horizontal="center" vertical="center" wrapText="1"/>
    </xf>
    <xf numFmtId="0" fontId="20" fillId="0" borderId="7" xfId="12" applyFont="1" applyBorder="1" applyAlignment="1">
      <alignment horizontal="center" vertical="center"/>
    </xf>
    <xf numFmtId="0" fontId="36" fillId="0" borderId="11" xfId="12" applyFont="1" applyBorder="1" applyAlignment="1">
      <alignment horizontal="left" vertical="top" wrapText="1"/>
    </xf>
    <xf numFmtId="0" fontId="20" fillId="0" borderId="16" xfId="12" applyFont="1" applyBorder="1" applyAlignment="1">
      <alignment horizontal="center" vertical="center"/>
    </xf>
    <xf numFmtId="0" fontId="20" fillId="0" borderId="21" xfId="12" applyFont="1" applyBorder="1" applyAlignment="1">
      <alignment horizontal="center" vertical="center"/>
    </xf>
    <xf numFmtId="0" fontId="35" fillId="0" borderId="0" xfId="12" applyFont="1" applyBorder="1" applyAlignment="1">
      <alignment horizontal="center" vertical="center" wrapText="1"/>
    </xf>
    <xf numFmtId="0" fontId="20" fillId="0" borderId="0" xfId="12" applyFont="1" applyBorder="1" applyAlignment="1">
      <alignment horizontal="center" vertical="center"/>
    </xf>
    <xf numFmtId="0" fontId="35" fillId="0" borderId="26" xfId="12" applyFont="1" applyBorder="1" applyAlignment="1">
      <alignment horizontal="center" vertical="center" wrapText="1"/>
    </xf>
  </cellXfs>
  <cellStyles count="13">
    <cellStyle name="Migliaia" xfId="3" builtinId="3"/>
    <cellStyle name="Normale" xfId="0" builtinId="0"/>
    <cellStyle name="Normale_2020 da spss" xfId="12" xr:uid="{48419A57-B18D-4FA6-88BB-6ABAC27E70B8}"/>
    <cellStyle name="Normale_Dati 2016 da spss" xfId="6" xr:uid="{00000000-0005-0000-0000-000002000000}"/>
    <cellStyle name="Normale_Dati 2016 da spss_1" xfId="7" xr:uid="{00000000-0005-0000-0000-000003000000}"/>
    <cellStyle name="Normale_Dati 2017 da spss" xfId="8" xr:uid="{00000000-0005-0000-0000-000004000000}"/>
    <cellStyle name="Normale_Dati 2018 da spss" xfId="9" xr:uid="{00000000-0005-0000-0000-000005000000}"/>
    <cellStyle name="Normale_Dati 2019 da spss" xfId="11" xr:uid="{00000000-0005-0000-0000-000006000000}"/>
    <cellStyle name="Normale_Foglio1 2" xfId="2" xr:uid="{00000000-0005-0000-0000-000007000000}"/>
    <cellStyle name="Normale_Foglio1_1" xfId="1" xr:uid="{00000000-0005-0000-0000-000008000000}"/>
    <cellStyle name="Normale_Foglio2" xfId="10" xr:uid="{00000000-0005-0000-0000-000009000000}"/>
    <cellStyle name="Normale_Foglio3" xfId="4" xr:uid="{00000000-0005-0000-0000-00000A000000}"/>
    <cellStyle name="Normale_Foglio3_1" xfId="5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8"/>
  <sheetViews>
    <sheetView tabSelected="1" workbookViewId="0">
      <selection sqref="A1:W1"/>
    </sheetView>
  </sheetViews>
  <sheetFormatPr defaultRowHeight="15"/>
  <cols>
    <col min="1" max="1" width="10.140625" customWidth="1"/>
    <col min="3" max="4" width="7.140625" customWidth="1"/>
    <col min="5" max="5" width="7.140625" hidden="1" customWidth="1"/>
    <col min="6" max="16" width="7.140625" customWidth="1"/>
    <col min="17" max="20" width="7.140625" style="2" customWidth="1"/>
    <col min="21" max="22" width="7" style="2" customWidth="1"/>
    <col min="23" max="23" width="8.85546875" customWidth="1"/>
    <col min="26" max="31" width="0" hidden="1" customWidth="1"/>
  </cols>
  <sheetData>
    <row r="1" spans="1:28">
      <c r="A1" s="211" t="s">
        <v>81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5"/>
      <c r="Y1" s="5"/>
      <c r="Z1" s="1"/>
      <c r="AA1" s="1"/>
    </row>
    <row r="2" spans="1:28" s="2" customFormat="1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9"/>
      <c r="T2" s="122"/>
      <c r="U2" s="140"/>
      <c r="V2" s="176"/>
      <c r="W2" s="98"/>
      <c r="X2" s="5"/>
      <c r="Y2" s="5"/>
    </row>
    <row r="3" spans="1:28">
      <c r="A3" s="204" t="s">
        <v>8</v>
      </c>
      <c r="B3" s="205"/>
      <c r="C3" s="205"/>
      <c r="D3" s="205"/>
      <c r="E3" s="205"/>
      <c r="F3" s="205"/>
      <c r="G3" s="205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4"/>
      <c r="Y3" s="4"/>
      <c r="Z3" s="1"/>
      <c r="AA3" s="1"/>
    </row>
    <row r="4" spans="1:28" ht="25.5">
      <c r="A4" s="209" t="s">
        <v>0</v>
      </c>
      <c r="B4" s="210"/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  <c r="J4" s="9">
        <v>2008</v>
      </c>
      <c r="K4" s="9">
        <v>2009</v>
      </c>
      <c r="L4" s="9">
        <v>2010</v>
      </c>
      <c r="M4" s="9">
        <v>2011</v>
      </c>
      <c r="N4" s="9">
        <v>2012</v>
      </c>
      <c r="O4" s="9">
        <v>2013</v>
      </c>
      <c r="P4" s="9">
        <v>2014</v>
      </c>
      <c r="Q4" s="8">
        <v>2015</v>
      </c>
      <c r="R4" s="8">
        <v>2016</v>
      </c>
      <c r="S4" s="8">
        <v>2017</v>
      </c>
      <c r="T4" s="8">
        <v>2018</v>
      </c>
      <c r="U4" s="8">
        <v>2019</v>
      </c>
      <c r="V4" s="8">
        <v>2020</v>
      </c>
      <c r="W4" s="8" t="s">
        <v>58</v>
      </c>
      <c r="X4" s="2"/>
      <c r="Y4" s="2"/>
      <c r="Z4" s="1"/>
      <c r="AA4" s="1"/>
    </row>
    <row r="5" spans="1:28">
      <c r="A5" s="203" t="s">
        <v>2</v>
      </c>
      <c r="B5" s="12" t="s">
        <v>9</v>
      </c>
      <c r="C5" s="13">
        <v>174315</v>
      </c>
      <c r="D5" s="13">
        <v>170506</v>
      </c>
      <c r="E5" s="13">
        <v>167177</v>
      </c>
      <c r="F5" s="13">
        <v>162408</v>
      </c>
      <c r="G5" s="13">
        <v>161679</v>
      </c>
      <c r="H5" s="13">
        <v>159675</v>
      </c>
      <c r="I5" s="13">
        <v>154502</v>
      </c>
      <c r="J5" s="13">
        <v>147381</v>
      </c>
      <c r="K5" s="13">
        <v>142237</v>
      </c>
      <c r="L5" s="13">
        <v>128104</v>
      </c>
      <c r="M5" s="13">
        <v>135823</v>
      </c>
      <c r="N5" s="13">
        <v>122487</v>
      </c>
      <c r="O5" s="13">
        <v>118013</v>
      </c>
      <c r="P5" s="13">
        <v>113874</v>
      </c>
      <c r="Q5" s="13">
        <f>Foglio3!K3</f>
        <v>112151</v>
      </c>
      <c r="R5" s="13">
        <f>'Dati 2016 da spss'!C5</f>
        <v>113987</v>
      </c>
      <c r="S5" s="13">
        <f>'Dati 2017 da spss'!C5</f>
        <v>113467</v>
      </c>
      <c r="T5" s="13">
        <f>'Dati 2018 da spss'!C5</f>
        <v>109493</v>
      </c>
      <c r="U5" s="13">
        <f>'Dati 2019 da spss'!D5</f>
        <v>110327</v>
      </c>
      <c r="V5" s="13">
        <f>'Dati 2020 da spss'!E5</f>
        <v>75199</v>
      </c>
      <c r="W5" s="15">
        <f>SUM(C5:V5)</f>
        <v>2692805</v>
      </c>
      <c r="X5" s="2"/>
      <c r="Y5" s="2"/>
      <c r="Z5" s="13">
        <f>T5-C5</f>
        <v>-64822</v>
      </c>
      <c r="AA5" s="13">
        <f>T5-L5</f>
        <v>-18611</v>
      </c>
      <c r="AB5" s="203" t="s">
        <v>2</v>
      </c>
    </row>
    <row r="6" spans="1:28" ht="22.5">
      <c r="A6" s="199"/>
      <c r="B6" s="16" t="s">
        <v>10</v>
      </c>
      <c r="C6" s="17">
        <v>2166</v>
      </c>
      <c r="D6" s="17">
        <v>1973</v>
      </c>
      <c r="E6" s="17">
        <v>1774</v>
      </c>
      <c r="F6" s="17">
        <v>1745</v>
      </c>
      <c r="G6" s="17">
        <v>1757</v>
      </c>
      <c r="H6" s="17">
        <v>1709</v>
      </c>
      <c r="I6" s="17">
        <v>1551</v>
      </c>
      <c r="J6" s="17">
        <v>1451</v>
      </c>
      <c r="K6" s="17">
        <v>1351</v>
      </c>
      <c r="L6" s="17">
        <v>1110</v>
      </c>
      <c r="M6" s="17">
        <v>1227</v>
      </c>
      <c r="N6" s="17">
        <v>1096</v>
      </c>
      <c r="O6" s="17">
        <v>1034</v>
      </c>
      <c r="P6" s="17">
        <v>1031</v>
      </c>
      <c r="Q6" s="17">
        <f>Foglio3!K4</f>
        <v>1055</v>
      </c>
      <c r="R6" s="17">
        <f>'Dati 2016 da spss'!K5</f>
        <v>1044</v>
      </c>
      <c r="S6" s="17">
        <f>'Dati 2017 da spss'!K5</f>
        <v>1037</v>
      </c>
      <c r="T6" s="17">
        <f>'Dati 2018 da spss'!K5</f>
        <v>1009</v>
      </c>
      <c r="U6" s="17">
        <f>'Dati 2019 da spss'!L5</f>
        <v>960</v>
      </c>
      <c r="V6" s="17">
        <f>'Dati 2020 da spss'!M5</f>
        <v>797</v>
      </c>
      <c r="W6" s="19">
        <f>SUM(C6:V6)</f>
        <v>26877</v>
      </c>
      <c r="X6" s="2"/>
      <c r="Y6" s="2"/>
      <c r="Z6" s="17">
        <f t="shared" ref="Z6:Z20" si="0">T6-C6</f>
        <v>-1157</v>
      </c>
      <c r="AA6" s="17">
        <f t="shared" ref="AA6:AA20" si="1">T6-L6</f>
        <v>-101</v>
      </c>
      <c r="AB6" s="199"/>
    </row>
    <row r="7" spans="1:28">
      <c r="A7" s="198" t="s">
        <v>6</v>
      </c>
      <c r="B7" s="20" t="s">
        <v>9</v>
      </c>
      <c r="C7" s="13">
        <v>5064</v>
      </c>
      <c r="D7" s="13">
        <v>7069</v>
      </c>
      <c r="E7" s="14">
        <v>6213</v>
      </c>
      <c r="F7" s="14">
        <v>6130</v>
      </c>
      <c r="G7" s="13">
        <v>5545</v>
      </c>
      <c r="H7" s="13">
        <v>5804</v>
      </c>
      <c r="I7" s="13">
        <v>5821</v>
      </c>
      <c r="J7" s="13">
        <v>5515</v>
      </c>
      <c r="K7" s="13">
        <v>6187</v>
      </c>
      <c r="L7" s="13">
        <v>4652</v>
      </c>
      <c r="M7" s="13">
        <v>4788</v>
      </c>
      <c r="N7" s="13">
        <v>4305</v>
      </c>
      <c r="O7" s="13">
        <v>4117</v>
      </c>
      <c r="P7" s="13">
        <v>3997</v>
      </c>
      <c r="Q7" s="13">
        <f>Foglio3!K5</f>
        <v>4680</v>
      </c>
      <c r="R7" s="13">
        <f>'Dati 2016 da spss'!C8</f>
        <v>4685</v>
      </c>
      <c r="S7" s="13">
        <f>'Dati 2017 da spss'!C8</f>
        <v>4492</v>
      </c>
      <c r="T7" s="13">
        <f>'Dati 2018 da spss'!C8</f>
        <v>4551</v>
      </c>
      <c r="U7" s="13">
        <f>'Dati 2019 da spss'!D8</f>
        <v>4274</v>
      </c>
      <c r="V7" s="13">
        <f>'Dati 2020 da spss'!E8</f>
        <v>3652</v>
      </c>
      <c r="W7" s="15">
        <f>SUM(C7:V7)</f>
        <v>101541</v>
      </c>
      <c r="X7" s="2"/>
      <c r="Y7" s="2"/>
      <c r="Z7" s="13">
        <f t="shared" si="0"/>
        <v>-513</v>
      </c>
      <c r="AA7" s="13">
        <f t="shared" si="1"/>
        <v>-101</v>
      </c>
      <c r="AB7" s="198" t="s">
        <v>6</v>
      </c>
    </row>
    <row r="8" spans="1:28" ht="22.5">
      <c r="A8" s="199"/>
      <c r="B8" s="16" t="s">
        <v>10</v>
      </c>
      <c r="C8" s="17">
        <v>218</v>
      </c>
      <c r="D8" s="17">
        <v>261</v>
      </c>
      <c r="E8" s="18">
        <v>283</v>
      </c>
      <c r="F8" s="18">
        <v>276</v>
      </c>
      <c r="G8" s="17">
        <v>239</v>
      </c>
      <c r="H8" s="17">
        <v>241</v>
      </c>
      <c r="I8" s="17">
        <v>242</v>
      </c>
      <c r="J8" s="17">
        <v>188</v>
      </c>
      <c r="K8" s="17">
        <v>223</v>
      </c>
      <c r="L8" s="17">
        <v>143</v>
      </c>
      <c r="M8" s="17">
        <v>175</v>
      </c>
      <c r="N8" s="17">
        <v>152</v>
      </c>
      <c r="O8" s="17">
        <v>145</v>
      </c>
      <c r="P8" s="17">
        <v>151</v>
      </c>
      <c r="Q8" s="17">
        <f>Foglio3!K6</f>
        <v>178</v>
      </c>
      <c r="R8" s="17">
        <f>'Dati 2016 da spss'!K8</f>
        <v>147</v>
      </c>
      <c r="S8" s="17">
        <f>'Dati 2017 da spss'!K8</f>
        <v>143</v>
      </c>
      <c r="T8" s="17">
        <f>'Dati 2018 da spss'!K8</f>
        <v>136</v>
      </c>
      <c r="U8" s="17">
        <f>'Dati 2019 da spss'!L8</f>
        <v>157</v>
      </c>
      <c r="V8" s="17">
        <f>'Dati 2020 da spss'!M8</f>
        <v>119</v>
      </c>
      <c r="W8" s="19">
        <f>SUM(C8:V8)</f>
        <v>3817</v>
      </c>
      <c r="X8" s="2"/>
      <c r="Y8" s="2"/>
      <c r="Z8" s="17">
        <f t="shared" si="0"/>
        <v>-82</v>
      </c>
      <c r="AA8" s="17">
        <f t="shared" si="1"/>
        <v>-7</v>
      </c>
      <c r="AB8" s="199"/>
    </row>
    <row r="9" spans="1:28">
      <c r="A9" s="198" t="s">
        <v>3</v>
      </c>
      <c r="B9" s="20" t="s">
        <v>9</v>
      </c>
      <c r="C9" s="13">
        <v>25188</v>
      </c>
      <c r="D9" s="13">
        <v>26831</v>
      </c>
      <c r="E9" s="13">
        <v>24707</v>
      </c>
      <c r="F9" s="13">
        <v>28885</v>
      </c>
      <c r="G9" s="13">
        <v>30673</v>
      </c>
      <c r="H9" s="13">
        <v>29934</v>
      </c>
      <c r="I9" s="13">
        <v>29907</v>
      </c>
      <c r="J9" s="13">
        <v>29085</v>
      </c>
      <c r="K9" s="13">
        <v>31169</v>
      </c>
      <c r="L9" s="13">
        <v>40160</v>
      </c>
      <c r="M9" s="13">
        <v>32759</v>
      </c>
      <c r="N9" s="13">
        <v>31496</v>
      </c>
      <c r="O9" s="13">
        <v>30519</v>
      </c>
      <c r="P9" s="13">
        <v>30173</v>
      </c>
      <c r="Q9" s="13">
        <f>Foglio3!K7</f>
        <v>29294</v>
      </c>
      <c r="R9" s="13">
        <f>'Dati 2016 da spss'!C6+'Dati 2016 da spss'!C9</f>
        <v>28734</v>
      </c>
      <c r="S9" s="13">
        <f>'Dati 2017 da spss'!C6+'Dati 2017 da spss'!C9</f>
        <v>28507</v>
      </c>
      <c r="T9" s="13">
        <f>'Dati 2018 da spss'!C6+'Dati 2018 da spss'!C9</f>
        <v>29291</v>
      </c>
      <c r="U9" s="13">
        <f>'Dati 2019 da spss'!D6+'Dati 2019 da spss'!D9</f>
        <v>28334</v>
      </c>
      <c r="V9" s="13">
        <f>'Dati 2020 da spss'!E6+'Dati 2020 da spss'!E9</f>
        <v>19946</v>
      </c>
      <c r="W9" s="15">
        <f>SUM(C9:V9)</f>
        <v>585592</v>
      </c>
      <c r="X9" s="2"/>
      <c r="Y9" s="2"/>
      <c r="Z9" s="13">
        <f t="shared" si="0"/>
        <v>4103</v>
      </c>
      <c r="AA9" s="13">
        <f t="shared" si="1"/>
        <v>-10869</v>
      </c>
      <c r="AB9" s="198" t="s">
        <v>3</v>
      </c>
    </row>
    <row r="10" spans="1:28" ht="22.5">
      <c r="A10" s="199"/>
      <c r="B10" s="16" t="s">
        <v>10</v>
      </c>
      <c r="C10" s="17">
        <v>1343</v>
      </c>
      <c r="D10" s="17">
        <v>1372</v>
      </c>
      <c r="E10" s="17">
        <v>1371</v>
      </c>
      <c r="F10" s="17">
        <v>1508</v>
      </c>
      <c r="G10" s="17">
        <v>1522</v>
      </c>
      <c r="H10" s="17">
        <v>1442</v>
      </c>
      <c r="I10" s="17">
        <v>1342</v>
      </c>
      <c r="J10" s="17">
        <v>1314</v>
      </c>
      <c r="K10" s="17">
        <v>1196</v>
      </c>
      <c r="L10" s="17">
        <v>1396</v>
      </c>
      <c r="M10" s="17">
        <v>1179</v>
      </c>
      <c r="N10" s="17">
        <v>1204</v>
      </c>
      <c r="O10" s="17">
        <v>1062</v>
      </c>
      <c r="P10" s="17">
        <v>1076</v>
      </c>
      <c r="Q10" s="17">
        <f>Foglio3!K8</f>
        <v>1074</v>
      </c>
      <c r="R10" s="17">
        <f>'Dati 2016 da spss'!K6+'Dati 2016 da spss'!K9</f>
        <v>1045</v>
      </c>
      <c r="S10" s="17">
        <f>'Dati 2017 da spss'!K6+'Dati 2017 da spss'!K9</f>
        <v>1047</v>
      </c>
      <c r="T10" s="17">
        <f>'Dati 2018 da spss'!K6+'Dati 2018 da spss'!K9</f>
        <v>1010</v>
      </c>
      <c r="U10" s="17">
        <f>'Dati 2019 da spss'!L6+'Dati 2019 da spss'!L9</f>
        <v>919</v>
      </c>
      <c r="V10" s="17">
        <f>'Dati 2020 da spss'!M6+'Dati 2020 da spss'!M9</f>
        <v>687</v>
      </c>
      <c r="W10" s="19">
        <f>SUM(C10:V10)</f>
        <v>24109</v>
      </c>
      <c r="X10" s="2"/>
      <c r="Y10" s="2"/>
      <c r="Z10" s="17">
        <f t="shared" si="0"/>
        <v>-333</v>
      </c>
      <c r="AA10" s="17">
        <f t="shared" si="1"/>
        <v>-386</v>
      </c>
      <c r="AB10" s="199"/>
    </row>
    <row r="11" spans="1:28">
      <c r="A11" s="198" t="s">
        <v>4</v>
      </c>
      <c r="B11" s="20" t="s">
        <v>9</v>
      </c>
      <c r="C11" s="13">
        <v>0</v>
      </c>
      <c r="D11" s="13">
        <v>0</v>
      </c>
      <c r="E11" s="13">
        <v>0</v>
      </c>
      <c r="F11" s="13">
        <v>1135</v>
      </c>
      <c r="G11" s="13">
        <v>3024</v>
      </c>
      <c r="H11" s="13">
        <v>2329</v>
      </c>
      <c r="I11" s="13">
        <v>2607</v>
      </c>
      <c r="J11" s="13">
        <v>3080</v>
      </c>
      <c r="K11" s="13">
        <v>4907</v>
      </c>
      <c r="L11" s="13">
        <v>7561</v>
      </c>
      <c r="M11" s="13">
        <v>5922</v>
      </c>
      <c r="N11" s="13">
        <v>5387</v>
      </c>
      <c r="O11" s="13">
        <v>5345</v>
      </c>
      <c r="P11" s="13">
        <v>5500</v>
      </c>
      <c r="Q11" s="13">
        <f>Foglio3!K9</f>
        <v>5366</v>
      </c>
      <c r="R11" s="13">
        <f>'Dati 2016 da spss'!C4+'Dati 2016 da spss'!C13</f>
        <v>5035</v>
      </c>
      <c r="S11" s="13">
        <f>'Dati 2017 da spss'!C4+'Dati 2017 da spss'!C13</f>
        <v>5363</v>
      </c>
      <c r="T11" s="13">
        <f>'Dati 2018 da spss'!C4+'Dati 2018 da spss'!C13</f>
        <v>4573</v>
      </c>
      <c r="U11" s="13">
        <f>'Dati 2019 da spss'!D4+'Dati 2019 da spss'!D13</f>
        <v>3827</v>
      </c>
      <c r="V11" s="13">
        <f>'Dati 2020 da spss'!E4+'Dati 2020 da spss'!E13</f>
        <v>2869</v>
      </c>
      <c r="W11" s="15">
        <f>SUM(C11:V11)</f>
        <v>73830</v>
      </c>
      <c r="X11" s="2"/>
      <c r="Y11" s="10"/>
      <c r="Z11" s="13">
        <f t="shared" si="0"/>
        <v>4573</v>
      </c>
      <c r="AA11" s="13">
        <f t="shared" si="1"/>
        <v>-2988</v>
      </c>
      <c r="AB11" s="198" t="s">
        <v>4</v>
      </c>
    </row>
    <row r="12" spans="1:28" ht="22.5">
      <c r="A12" s="199"/>
      <c r="B12" s="16" t="s">
        <v>10</v>
      </c>
      <c r="C12" s="17">
        <v>0</v>
      </c>
      <c r="D12" s="17">
        <v>0</v>
      </c>
      <c r="E12" s="17">
        <v>0</v>
      </c>
      <c r="F12" s="17">
        <v>57</v>
      </c>
      <c r="G12" s="17">
        <v>124</v>
      </c>
      <c r="H12" s="17">
        <v>77</v>
      </c>
      <c r="I12" s="17">
        <v>112</v>
      </c>
      <c r="J12" s="17">
        <v>102</v>
      </c>
      <c r="K12" s="17">
        <v>169</v>
      </c>
      <c r="L12" s="17">
        <v>222</v>
      </c>
      <c r="M12" s="17">
        <v>184</v>
      </c>
      <c r="N12" s="17">
        <v>169</v>
      </c>
      <c r="O12" s="17">
        <v>159</v>
      </c>
      <c r="P12" s="17">
        <v>163</v>
      </c>
      <c r="Q12" s="17">
        <f>Foglio3!K10</f>
        <v>148</v>
      </c>
      <c r="R12" s="17">
        <f>'Dati 2016 da spss'!K4+'Dati 2016 da spss'!K13</f>
        <v>141</v>
      </c>
      <c r="S12" s="17">
        <f>'Dati 2017 da spss'!K4+'Dati 2017 da spss'!K13</f>
        <v>162</v>
      </c>
      <c r="T12" s="17">
        <f>'Dati 2018 da spss'!K4+'Dati 2018 da spss'!K13</f>
        <v>136</v>
      </c>
      <c r="U12" s="17">
        <f>'Dati 2019 da spss'!L4+'Dati 2019 da spss'!L13</f>
        <v>107</v>
      </c>
      <c r="V12" s="17">
        <f>'Dati 2020 da spss'!M4+'Dati 2020 da spss'!M13</f>
        <v>84</v>
      </c>
      <c r="W12" s="19">
        <f>SUM(C12:V12)</f>
        <v>2316</v>
      </c>
      <c r="X12" s="2"/>
      <c r="Y12" s="10"/>
      <c r="Z12" s="17">
        <f t="shared" si="0"/>
        <v>136</v>
      </c>
      <c r="AA12" s="17">
        <f t="shared" si="1"/>
        <v>-86</v>
      </c>
      <c r="AB12" s="199"/>
    </row>
    <row r="13" spans="1:28">
      <c r="A13" s="198" t="s">
        <v>5</v>
      </c>
      <c r="B13" s="20" t="s">
        <v>9</v>
      </c>
      <c r="C13" s="13">
        <v>42481</v>
      </c>
      <c r="D13" s="13">
        <v>43582</v>
      </c>
      <c r="E13" s="13">
        <v>38640</v>
      </c>
      <c r="F13" s="13">
        <v>30268</v>
      </c>
      <c r="G13" s="13">
        <v>24441</v>
      </c>
      <c r="H13" s="13">
        <v>26400</v>
      </c>
      <c r="I13" s="13">
        <v>23644</v>
      </c>
      <c r="J13" s="13">
        <v>20870</v>
      </c>
      <c r="K13" s="13">
        <v>17870</v>
      </c>
      <c r="L13" s="13">
        <v>19867</v>
      </c>
      <c r="M13" s="13">
        <v>14735</v>
      </c>
      <c r="N13" s="13">
        <v>14317</v>
      </c>
      <c r="O13" s="13">
        <v>13726</v>
      </c>
      <c r="P13" s="13">
        <v>13674</v>
      </c>
      <c r="Q13" s="13">
        <f>Foglio3!K11</f>
        <v>13226</v>
      </c>
      <c r="R13" s="13">
        <f>'Dati 2016 da spss'!C7+'Dati 2016 da spss'!C10</f>
        <v>13212</v>
      </c>
      <c r="S13" s="13">
        <f>'Dati 2017 da spss'!C7+'Dati 2017 da spss'!C10</f>
        <v>12976</v>
      </c>
      <c r="T13" s="13">
        <f>'Dati 2018 da spss'!C7+'Dati 2018 da spss'!C10</f>
        <v>14298</v>
      </c>
      <c r="U13" s="13">
        <f>'Dati 2019 da spss'!D7+'Dati 2019 da spss'!D10</f>
        <v>15373</v>
      </c>
      <c r="V13" s="13">
        <f>'Dati 2020 da spss'!E7+'Dati 2020 da spss'!E10</f>
        <v>10534</v>
      </c>
      <c r="W13" s="15">
        <f>SUM(C13:V13)</f>
        <v>424134</v>
      </c>
      <c r="X13" s="2"/>
      <c r="Y13" s="10"/>
      <c r="Z13" s="13">
        <f t="shared" si="0"/>
        <v>-28183</v>
      </c>
      <c r="AA13" s="13">
        <f t="shared" si="1"/>
        <v>-5569</v>
      </c>
      <c r="AB13" s="198" t="s">
        <v>5</v>
      </c>
    </row>
    <row r="14" spans="1:28" ht="22.5">
      <c r="A14" s="199"/>
      <c r="B14" s="16" t="s">
        <v>10</v>
      </c>
      <c r="C14" s="17">
        <v>2023</v>
      </c>
      <c r="D14" s="17">
        <v>1989</v>
      </c>
      <c r="E14" s="17">
        <v>1839</v>
      </c>
      <c r="F14" s="17">
        <v>1379</v>
      </c>
      <c r="G14" s="17">
        <v>1098</v>
      </c>
      <c r="H14" s="17">
        <v>1191</v>
      </c>
      <c r="I14" s="17">
        <v>988</v>
      </c>
      <c r="J14" s="17">
        <v>889</v>
      </c>
      <c r="K14" s="17">
        <v>683</v>
      </c>
      <c r="L14" s="17">
        <v>641</v>
      </c>
      <c r="M14" s="17">
        <v>534</v>
      </c>
      <c r="N14" s="17">
        <v>585</v>
      </c>
      <c r="O14" s="17">
        <v>483</v>
      </c>
      <c r="P14" s="17">
        <v>482</v>
      </c>
      <c r="Q14" s="17">
        <f>Foglio3!K12</f>
        <v>476</v>
      </c>
      <c r="R14" s="17">
        <f>'Dati 2016 da spss'!K7+'Dati 2016 da spss'!K10</f>
        <v>469</v>
      </c>
      <c r="S14" s="17">
        <f>'Dati 2017 da spss'!K7+'Dati 2017 da spss'!K10</f>
        <v>514</v>
      </c>
      <c r="T14" s="17">
        <f>'Dati 2018 da spss'!K7+'Dati 2018 da spss'!K10</f>
        <v>502</v>
      </c>
      <c r="U14" s="17">
        <f>'Dati 2019 da spss'!L7+'Dati 2019 da spss'!L10</f>
        <v>532</v>
      </c>
      <c r="V14" s="17">
        <f>'Dati 2020 da spss'!M7+'Dati 2020 da spss'!M10</f>
        <v>391</v>
      </c>
      <c r="W14" s="19">
        <f>SUM(C14:V14)</f>
        <v>17688</v>
      </c>
      <c r="X14" s="2"/>
      <c r="Y14" s="2"/>
      <c r="Z14" s="17">
        <f t="shared" si="0"/>
        <v>-1521</v>
      </c>
      <c r="AA14" s="17">
        <f t="shared" si="1"/>
        <v>-139</v>
      </c>
      <c r="AB14" s="199"/>
    </row>
    <row r="15" spans="1:28">
      <c r="A15" s="198" t="s">
        <v>1</v>
      </c>
      <c r="B15" s="20" t="s">
        <v>9</v>
      </c>
      <c r="C15" s="13">
        <v>15306</v>
      </c>
      <c r="D15" s="13">
        <v>16359</v>
      </c>
      <c r="E15" s="13">
        <v>14842</v>
      </c>
      <c r="F15" s="13">
        <v>14002</v>
      </c>
      <c r="G15" s="13">
        <v>14010</v>
      </c>
      <c r="H15" s="13">
        <v>13319</v>
      </c>
      <c r="I15" s="13">
        <v>13635</v>
      </c>
      <c r="J15" s="13">
        <v>12372</v>
      </c>
      <c r="K15" s="13">
        <v>12200</v>
      </c>
      <c r="L15" s="13">
        <v>12079</v>
      </c>
      <c r="M15" s="13">
        <v>11007</v>
      </c>
      <c r="N15" s="13">
        <v>9404</v>
      </c>
      <c r="O15" s="13">
        <v>9265</v>
      </c>
      <c r="P15" s="13">
        <v>9148</v>
      </c>
      <c r="Q15" s="13">
        <f>Foglio3!K13</f>
        <v>9179</v>
      </c>
      <c r="R15" s="13">
        <f>'Dati 2016 da spss'!C11</f>
        <v>9360</v>
      </c>
      <c r="S15" s="13">
        <f>'Dati 2017 da spss'!C11</f>
        <v>9395</v>
      </c>
      <c r="T15" s="13">
        <f>'Dati 2018 da spss'!C11</f>
        <v>9437</v>
      </c>
      <c r="U15" s="13">
        <f>'Dati 2019 da spss'!D11</f>
        <v>9076</v>
      </c>
      <c r="V15" s="13">
        <f>'Dati 2020 da spss'!E11</f>
        <v>5451</v>
      </c>
      <c r="W15" s="15">
        <f>SUM(C15:V15)</f>
        <v>228846</v>
      </c>
      <c r="X15" s="2"/>
      <c r="Y15" s="2"/>
      <c r="Z15" s="13">
        <f t="shared" si="0"/>
        <v>-5869</v>
      </c>
      <c r="AA15" s="13">
        <f t="shared" si="1"/>
        <v>-2642</v>
      </c>
      <c r="AB15" s="198" t="s">
        <v>1</v>
      </c>
    </row>
    <row r="16" spans="1:28" ht="22.5">
      <c r="A16" s="199"/>
      <c r="B16" s="16" t="s">
        <v>10</v>
      </c>
      <c r="C16" s="17">
        <v>656</v>
      </c>
      <c r="D16" s="17">
        <v>695</v>
      </c>
      <c r="E16" s="17">
        <v>613</v>
      </c>
      <c r="F16" s="17">
        <v>534</v>
      </c>
      <c r="G16" s="17">
        <v>483</v>
      </c>
      <c r="H16" s="17">
        <v>483</v>
      </c>
      <c r="I16" s="17">
        <v>446</v>
      </c>
      <c r="J16" s="17">
        <v>388</v>
      </c>
      <c r="K16" s="17">
        <v>320</v>
      </c>
      <c r="L16" s="17">
        <v>341</v>
      </c>
      <c r="M16" s="17">
        <v>287</v>
      </c>
      <c r="N16" s="17">
        <v>283</v>
      </c>
      <c r="O16" s="17">
        <v>252</v>
      </c>
      <c r="P16" s="17">
        <v>244</v>
      </c>
      <c r="Q16" s="17">
        <f>Foglio3!K14</f>
        <v>272</v>
      </c>
      <c r="R16" s="17">
        <f>'Dati 2016 da spss'!K11</f>
        <v>245</v>
      </c>
      <c r="S16" s="17">
        <f>'Dati 2017 da spss'!K11</f>
        <v>253</v>
      </c>
      <c r="T16" s="17">
        <f>'Dati 2018 da spss'!K11</f>
        <v>258</v>
      </c>
      <c r="U16" s="17">
        <f>'Dati 2019 da spss'!L11</f>
        <v>276</v>
      </c>
      <c r="V16" s="17">
        <f>'Dati 2020 da spss'!M11</f>
        <v>176</v>
      </c>
      <c r="W16" s="19">
        <f>SUM(C16:V16)</f>
        <v>7505</v>
      </c>
      <c r="X16" s="2"/>
      <c r="Y16" s="2"/>
      <c r="Z16" s="17">
        <f t="shared" si="0"/>
        <v>-398</v>
      </c>
      <c r="AA16" s="17">
        <f t="shared" si="1"/>
        <v>-83</v>
      </c>
      <c r="AB16" s="199"/>
    </row>
    <row r="17" spans="1:28">
      <c r="A17" s="200" t="s">
        <v>7</v>
      </c>
      <c r="B17" s="20" t="s">
        <v>9</v>
      </c>
      <c r="C17" s="13">
        <v>746</v>
      </c>
      <c r="D17" s="13">
        <v>1055</v>
      </c>
      <c r="E17" s="13">
        <v>692</v>
      </c>
      <c r="F17" s="13">
        <v>662</v>
      </c>
      <c r="G17" s="13">
        <v>639</v>
      </c>
      <c r="H17" s="13">
        <v>663</v>
      </c>
      <c r="I17" s="13">
        <v>755</v>
      </c>
      <c r="J17" s="13">
        <v>660</v>
      </c>
      <c r="K17" s="13">
        <v>835</v>
      </c>
      <c r="L17" s="13">
        <v>574</v>
      </c>
      <c r="M17" s="13">
        <v>604</v>
      </c>
      <c r="N17" s="13">
        <v>832</v>
      </c>
      <c r="O17" s="13">
        <v>675</v>
      </c>
      <c r="P17" s="13">
        <v>665</v>
      </c>
      <c r="Q17" s="13">
        <f>Foglio3!K15</f>
        <v>643</v>
      </c>
      <c r="R17" s="13">
        <f>'Dati 2016 da spss'!C12</f>
        <v>778</v>
      </c>
      <c r="S17" s="13">
        <f>'Dati 2017 da spss'!C12</f>
        <v>733</v>
      </c>
      <c r="T17" s="13">
        <f>'Dati 2018 da spss'!C12</f>
        <v>910</v>
      </c>
      <c r="U17" s="13">
        <f>'Dati 2019 da spss'!D12</f>
        <v>972</v>
      </c>
      <c r="V17" s="13">
        <f>'Dati 2020 da spss'!E12</f>
        <v>647</v>
      </c>
      <c r="W17" s="15">
        <f>SUM(C17:V17)</f>
        <v>14740</v>
      </c>
      <c r="X17" s="2"/>
      <c r="Y17" s="2"/>
      <c r="Z17" s="13">
        <f t="shared" si="0"/>
        <v>164</v>
      </c>
      <c r="AA17" s="13">
        <f t="shared" si="1"/>
        <v>336</v>
      </c>
      <c r="AB17" s="200" t="s">
        <v>7</v>
      </c>
    </row>
    <row r="18" spans="1:28" ht="22.5">
      <c r="A18" s="199"/>
      <c r="B18" s="16" t="s">
        <v>10</v>
      </c>
      <c r="C18" s="17">
        <v>49</v>
      </c>
      <c r="D18" s="17">
        <v>42</v>
      </c>
      <c r="E18" s="17">
        <v>49</v>
      </c>
      <c r="F18" s="17">
        <v>49</v>
      </c>
      <c r="G18" s="17">
        <v>48</v>
      </c>
      <c r="H18" s="17">
        <v>35</v>
      </c>
      <c r="I18" s="17">
        <v>37</v>
      </c>
      <c r="J18" s="17">
        <v>32</v>
      </c>
      <c r="K18" s="17">
        <v>31</v>
      </c>
      <c r="L18" s="17">
        <v>18</v>
      </c>
      <c r="M18" s="17">
        <v>30</v>
      </c>
      <c r="N18" s="17">
        <v>26</v>
      </c>
      <c r="O18" s="17">
        <v>26</v>
      </c>
      <c r="P18" s="17">
        <v>28</v>
      </c>
      <c r="Q18" s="17">
        <f>Foglio3!K16</f>
        <v>33</v>
      </c>
      <c r="R18" s="17">
        <f>'Dati 2016 da spss'!K12</f>
        <v>14</v>
      </c>
      <c r="S18" s="17">
        <f>'Dati 2017 da spss'!K12</f>
        <v>22</v>
      </c>
      <c r="T18" s="17">
        <f>'Dati 2018 da spss'!K12</f>
        <v>35</v>
      </c>
      <c r="U18" s="17">
        <f>'Dati 2019 da spss'!L12</f>
        <v>31</v>
      </c>
      <c r="V18" s="17">
        <f>'Dati 2020 da spss'!M12</f>
        <v>21</v>
      </c>
      <c r="W18" s="19">
        <f>SUM(C18:V18)</f>
        <v>656</v>
      </c>
      <c r="X18" s="2"/>
      <c r="Y18" s="2"/>
      <c r="Z18" s="17">
        <f t="shared" si="0"/>
        <v>-14</v>
      </c>
      <c r="AA18" s="17">
        <f t="shared" si="1"/>
        <v>17</v>
      </c>
      <c r="AB18" s="199"/>
    </row>
    <row r="19" spans="1:28">
      <c r="A19" s="201" t="s">
        <v>59</v>
      </c>
      <c r="B19" s="20" t="s">
        <v>9</v>
      </c>
      <c r="C19" s="21">
        <v>263100</v>
      </c>
      <c r="D19" s="21">
        <v>265402</v>
      </c>
      <c r="E19" s="21">
        <v>252271</v>
      </c>
      <c r="F19" s="21">
        <v>243490</v>
      </c>
      <c r="G19" s="21">
        <v>240011</v>
      </c>
      <c r="H19" s="21">
        <v>238124</v>
      </c>
      <c r="I19" s="21">
        <v>230871</v>
      </c>
      <c r="J19" s="21">
        <v>218963</v>
      </c>
      <c r="K19" s="21">
        <v>215405</v>
      </c>
      <c r="L19" s="21">
        <v>212997</v>
      </c>
      <c r="M19" s="21">
        <v>205638</v>
      </c>
      <c r="N19" s="21">
        <v>188228</v>
      </c>
      <c r="O19" s="21">
        <v>181660</v>
      </c>
      <c r="P19" s="21">
        <v>177031</v>
      </c>
      <c r="Q19" s="15">
        <f>Foglio3!K17</f>
        <v>174539</v>
      </c>
      <c r="R19" s="15">
        <f t="shared" ref="R19:S20" si="2">R5+R7+R9+R11+R13+R15+R17</f>
        <v>175791</v>
      </c>
      <c r="S19" s="15">
        <f t="shared" si="2"/>
        <v>174933</v>
      </c>
      <c r="T19" s="15">
        <f t="shared" ref="T19:U19" si="3">T5+T7+T9+T11+T13+T15+T17</f>
        <v>172553</v>
      </c>
      <c r="U19" s="15">
        <f t="shared" si="3"/>
        <v>172183</v>
      </c>
      <c r="V19" s="15">
        <f t="shared" ref="V19" si="4">V5+V7+V9+V11+V13+V15+V17</f>
        <v>118298</v>
      </c>
      <c r="W19" s="15">
        <f>SUM(C19:V19)</f>
        <v>4121488</v>
      </c>
      <c r="X19" s="2"/>
      <c r="Y19" s="2"/>
      <c r="Z19" s="15">
        <f t="shared" si="0"/>
        <v>-90547</v>
      </c>
      <c r="AA19" s="15">
        <f t="shared" si="1"/>
        <v>-40444</v>
      </c>
      <c r="AB19" s="201" t="s">
        <v>59</v>
      </c>
    </row>
    <row r="20" spans="1:28" ht="22.5">
      <c r="A20" s="202"/>
      <c r="B20" s="16" t="s">
        <v>10</v>
      </c>
      <c r="C20" s="19">
        <v>6455</v>
      </c>
      <c r="D20" s="19">
        <v>6332</v>
      </c>
      <c r="E20" s="19">
        <v>5929</v>
      </c>
      <c r="F20" s="19">
        <v>5548</v>
      </c>
      <c r="G20" s="19">
        <v>5271</v>
      </c>
      <c r="H20" s="19">
        <v>5178</v>
      </c>
      <c r="I20" s="19">
        <v>4718</v>
      </c>
      <c r="J20" s="19">
        <v>4364</v>
      </c>
      <c r="K20" s="19">
        <v>3973</v>
      </c>
      <c r="L20" s="19">
        <v>3871</v>
      </c>
      <c r="M20" s="19">
        <v>3616</v>
      </c>
      <c r="N20" s="19">
        <v>3515</v>
      </c>
      <c r="O20" s="19">
        <v>3161</v>
      </c>
      <c r="P20" s="19">
        <v>3175</v>
      </c>
      <c r="Q20" s="17">
        <f>Foglio3!K18</f>
        <v>3236</v>
      </c>
      <c r="R20" s="17">
        <f t="shared" si="2"/>
        <v>3105</v>
      </c>
      <c r="S20" s="17">
        <f t="shared" si="2"/>
        <v>3178</v>
      </c>
      <c r="T20" s="17">
        <f t="shared" ref="T20:U20" si="5">T6+T8+T10+T12+T14+T16+T18</f>
        <v>3086</v>
      </c>
      <c r="U20" s="17">
        <f t="shared" si="5"/>
        <v>2982</v>
      </c>
      <c r="V20" s="17">
        <f t="shared" ref="V20" si="6">V6+V8+V10+V12+V14+V16+V18</f>
        <v>2275</v>
      </c>
      <c r="W20" s="19">
        <f>SUM(C20:V20)</f>
        <v>82968</v>
      </c>
      <c r="X20" s="2"/>
      <c r="Y20" s="2"/>
      <c r="Z20" s="17">
        <f t="shared" si="0"/>
        <v>-3369</v>
      </c>
      <c r="AA20" s="17">
        <f t="shared" si="1"/>
        <v>-785</v>
      </c>
      <c r="AB20" s="202"/>
    </row>
    <row r="21" spans="1:28">
      <c r="A21" s="3"/>
      <c r="B21" s="3"/>
      <c r="C21" s="7"/>
      <c r="D21" s="7"/>
      <c r="E21" s="7"/>
      <c r="F21" s="7"/>
      <c r="G21" s="7"/>
      <c r="H21" s="6"/>
      <c r="I21" s="6"/>
      <c r="J21" s="6"/>
      <c r="K21" s="6"/>
      <c r="L21" s="6"/>
      <c r="M21" s="7"/>
      <c r="N21" s="7"/>
      <c r="O21" s="11"/>
      <c r="P21" s="11"/>
      <c r="Q21" s="11"/>
      <c r="R21" s="11"/>
      <c r="S21" s="11"/>
      <c r="T21" s="11"/>
      <c r="U21" s="11"/>
      <c r="V21" s="11"/>
      <c r="W21" s="7"/>
      <c r="X21" s="2"/>
      <c r="Y21" s="2"/>
      <c r="Z21" s="2"/>
      <c r="AA21" s="2"/>
    </row>
    <row r="22" spans="1:28">
      <c r="A22" s="204" t="s">
        <v>11</v>
      </c>
      <c r="B22" s="205"/>
      <c r="C22" s="205"/>
      <c r="D22" s="205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"/>
      <c r="Y22" s="2"/>
      <c r="Z22" s="2"/>
      <c r="AA22" s="2"/>
    </row>
    <row r="23" spans="1:28" ht="45.75" customHeight="1">
      <c r="A23" s="209" t="s">
        <v>0</v>
      </c>
      <c r="B23" s="210"/>
      <c r="C23" s="9">
        <v>2001</v>
      </c>
      <c r="D23" s="9">
        <v>2002</v>
      </c>
      <c r="E23" s="9">
        <v>2003</v>
      </c>
      <c r="F23" s="9">
        <v>2004</v>
      </c>
      <c r="G23" s="9">
        <v>2005</v>
      </c>
      <c r="H23" s="9">
        <v>2006</v>
      </c>
      <c r="I23" s="9">
        <v>2007</v>
      </c>
      <c r="J23" s="9">
        <v>2008</v>
      </c>
      <c r="K23" s="9">
        <v>2009</v>
      </c>
      <c r="L23" s="9">
        <v>2010</v>
      </c>
      <c r="M23" s="9">
        <v>2011</v>
      </c>
      <c r="N23" s="9">
        <v>2012</v>
      </c>
      <c r="O23" s="9">
        <v>2013</v>
      </c>
      <c r="P23" s="9">
        <v>2014</v>
      </c>
      <c r="Q23" s="8">
        <v>2015</v>
      </c>
      <c r="R23" s="8">
        <v>2016</v>
      </c>
      <c r="S23" s="8">
        <v>2017</v>
      </c>
      <c r="T23" s="8">
        <v>2018</v>
      </c>
      <c r="U23" s="8">
        <v>2019</v>
      </c>
      <c r="V23" s="8">
        <v>2020</v>
      </c>
      <c r="W23" s="8" t="s">
        <v>58</v>
      </c>
      <c r="X23" s="2"/>
      <c r="Y23" s="2"/>
      <c r="Z23" s="2"/>
      <c r="AA23" s="2"/>
    </row>
    <row r="24" spans="1:28">
      <c r="A24" s="203" t="s">
        <v>2</v>
      </c>
      <c r="B24" s="12" t="s">
        <v>9</v>
      </c>
      <c r="C24" s="22">
        <f>C5/C$19*100</f>
        <v>66.254275940706947</v>
      </c>
      <c r="D24" s="22">
        <f>D5/D$19*100</f>
        <v>64.244429205507117</v>
      </c>
      <c r="E24" s="22">
        <f t="shared" ref="E24:W24" si="7">E5/E$19*100</f>
        <v>66.268814092781184</v>
      </c>
      <c r="F24" s="22">
        <f t="shared" si="7"/>
        <v>66.700069818062346</v>
      </c>
      <c r="G24" s="22">
        <f t="shared" si="7"/>
        <v>67.363162521717754</v>
      </c>
      <c r="H24" s="22">
        <f t="shared" si="7"/>
        <v>67.05539970771531</v>
      </c>
      <c r="I24" s="22">
        <f t="shared" si="7"/>
        <v>66.921354349398584</v>
      </c>
      <c r="J24" s="22">
        <f t="shared" si="7"/>
        <v>67.308632051990514</v>
      </c>
      <c r="K24" s="22">
        <f t="shared" si="7"/>
        <v>66.032357651865098</v>
      </c>
      <c r="L24" s="22">
        <f t="shared" si="7"/>
        <v>60.143570097231411</v>
      </c>
      <c r="M24" s="22">
        <f t="shared" si="7"/>
        <v>66.049562823991664</v>
      </c>
      <c r="N24" s="22">
        <f t="shared" si="7"/>
        <v>65.073740357438851</v>
      </c>
      <c r="O24" s="22">
        <f t="shared" si="7"/>
        <v>64.963668391500605</v>
      </c>
      <c r="P24" s="22">
        <f t="shared" si="7"/>
        <v>64.324327377690921</v>
      </c>
      <c r="Q24" s="22">
        <f t="shared" ref="Q24:V24" si="8">Q5/Q$19*100</f>
        <v>64.255553200144377</v>
      </c>
      <c r="R24" s="22">
        <f t="shared" si="8"/>
        <v>64.842341189253148</v>
      </c>
      <c r="S24" s="22">
        <f t="shared" si="8"/>
        <v>64.863119022711558</v>
      </c>
      <c r="T24" s="22">
        <f t="shared" si="8"/>
        <v>63.454706669834771</v>
      </c>
      <c r="U24" s="22">
        <f t="shared" si="8"/>
        <v>64.075431372435148</v>
      </c>
      <c r="V24" s="22">
        <f t="shared" si="8"/>
        <v>63.567431402052442</v>
      </c>
      <c r="W24" s="22">
        <f t="shared" si="7"/>
        <v>65.335747671714685</v>
      </c>
      <c r="X24" s="2"/>
      <c r="Y24" s="2"/>
      <c r="Z24" s="2"/>
      <c r="AA24" s="2"/>
    </row>
    <row r="25" spans="1:28" ht="22.5">
      <c r="A25" s="199"/>
      <c r="B25" s="16" t="s">
        <v>10</v>
      </c>
      <c r="C25" s="23">
        <f>C6/C$20*100</f>
        <v>33.555383423702558</v>
      </c>
      <c r="D25" s="23">
        <f>D6/D$20*100</f>
        <v>31.159191408717625</v>
      </c>
      <c r="E25" s="23">
        <f t="shared" ref="E25:W25" si="9">E6/E$20*100</f>
        <v>29.920728622027326</v>
      </c>
      <c r="F25" s="23">
        <f t="shared" si="9"/>
        <v>31.452775775054075</v>
      </c>
      <c r="G25" s="23">
        <f t="shared" si="9"/>
        <v>33.333333333333329</v>
      </c>
      <c r="H25" s="23">
        <f t="shared" si="9"/>
        <v>33.005021243723448</v>
      </c>
      <c r="I25" s="23">
        <f t="shared" si="9"/>
        <v>32.874099194573972</v>
      </c>
      <c r="J25" s="23">
        <f t="shared" si="9"/>
        <v>33.249312557286892</v>
      </c>
      <c r="K25" s="23">
        <f t="shared" si="9"/>
        <v>34.004530581424611</v>
      </c>
      <c r="L25" s="23">
        <f t="shared" si="9"/>
        <v>28.67476104365797</v>
      </c>
      <c r="M25" s="23">
        <f t="shared" si="9"/>
        <v>33.932522123893804</v>
      </c>
      <c r="N25" s="23">
        <f t="shared" si="9"/>
        <v>31.180654338549076</v>
      </c>
      <c r="O25" s="23">
        <f t="shared" si="9"/>
        <v>32.711167352103764</v>
      </c>
      <c r="P25" s="23">
        <f t="shared" si="9"/>
        <v>32.472440944881889</v>
      </c>
      <c r="Q25" s="23">
        <f t="shared" ref="Q25:V25" si="10">Q6/Q$20*100</f>
        <v>32.601977750309025</v>
      </c>
      <c r="R25" s="23">
        <f t="shared" si="10"/>
        <v>33.623188405797102</v>
      </c>
      <c r="S25" s="23">
        <f t="shared" si="10"/>
        <v>32.630585273757077</v>
      </c>
      <c r="T25" s="23">
        <f t="shared" si="10"/>
        <v>32.696046662346077</v>
      </c>
      <c r="U25" s="23">
        <f t="shared" si="10"/>
        <v>32.193158953722332</v>
      </c>
      <c r="V25" s="23">
        <f t="shared" si="10"/>
        <v>35.032967032967036</v>
      </c>
      <c r="W25" s="23">
        <f t="shared" si="9"/>
        <v>32.394417124674575</v>
      </c>
    </row>
    <row r="26" spans="1:28">
      <c r="A26" s="198" t="s">
        <v>6</v>
      </c>
      <c r="B26" s="20" t="s">
        <v>9</v>
      </c>
      <c r="C26" s="22">
        <f t="shared" ref="C26:D26" si="11">C7/C$19*100</f>
        <v>1.9247434435575825</v>
      </c>
      <c r="D26" s="22">
        <f t="shared" si="11"/>
        <v>2.6635066804319485</v>
      </c>
      <c r="E26" s="22">
        <f t="shared" ref="E26:W26" si="12">E7/E$19*100</f>
        <v>2.4628276734147008</v>
      </c>
      <c r="F26" s="22">
        <f t="shared" si="12"/>
        <v>2.5175571892069488</v>
      </c>
      <c r="G26" s="22">
        <f t="shared" si="12"/>
        <v>2.3103107774227012</v>
      </c>
      <c r="H26" s="22">
        <f t="shared" si="12"/>
        <v>2.4373855638238897</v>
      </c>
      <c r="I26" s="22">
        <f t="shared" si="12"/>
        <v>2.5213214305824465</v>
      </c>
      <c r="J26" s="22">
        <f t="shared" si="12"/>
        <v>2.518690372346013</v>
      </c>
      <c r="K26" s="22">
        <f t="shared" si="12"/>
        <v>2.8722638750261136</v>
      </c>
      <c r="L26" s="22">
        <f t="shared" si="12"/>
        <v>2.1840683202110829</v>
      </c>
      <c r="M26" s="22">
        <f t="shared" si="12"/>
        <v>2.3283634347737285</v>
      </c>
      <c r="N26" s="22">
        <f t="shared" si="12"/>
        <v>2.2871198758951912</v>
      </c>
      <c r="O26" s="22">
        <f t="shared" si="12"/>
        <v>2.2663216998788949</v>
      </c>
      <c r="P26" s="22">
        <f t="shared" si="12"/>
        <v>2.257796657082658</v>
      </c>
      <c r="Q26" s="22">
        <f t="shared" si="12"/>
        <v>2.6813491540572594</v>
      </c>
      <c r="R26" s="22">
        <f t="shared" ref="R26:S26" si="13">R7/R$19*100</f>
        <v>2.6650966204185651</v>
      </c>
      <c r="S26" s="22">
        <f t="shared" si="13"/>
        <v>2.5678402588419567</v>
      </c>
      <c r="T26" s="22">
        <f t="shared" ref="T26:U26" si="14">T7/T$19*100</f>
        <v>2.6374505224481752</v>
      </c>
      <c r="U26" s="22">
        <f t="shared" si="14"/>
        <v>2.4822427301185366</v>
      </c>
      <c r="V26" s="22">
        <f t="shared" ref="V26" si="15">V7/V$19*100</f>
        <v>3.0871189707349234</v>
      </c>
      <c r="W26" s="22">
        <f t="shared" si="12"/>
        <v>2.4636975771857155</v>
      </c>
    </row>
    <row r="27" spans="1:28" ht="22.5">
      <c r="A27" s="199"/>
      <c r="B27" s="16" t="s">
        <v>10</v>
      </c>
      <c r="C27" s="23">
        <f t="shared" ref="C27:D27" si="16">C8/C$20*100</f>
        <v>3.3772269558481796</v>
      </c>
      <c r="D27" s="23">
        <f t="shared" si="16"/>
        <v>4.1219204042956408</v>
      </c>
      <c r="E27" s="23">
        <f t="shared" ref="E27:W27" si="17">E8/E$20*100</f>
        <v>4.7731489289930842</v>
      </c>
      <c r="F27" s="23">
        <f t="shared" si="17"/>
        <v>4.9747656813266037</v>
      </c>
      <c r="G27" s="23">
        <f t="shared" si="17"/>
        <v>4.5342439764750528</v>
      </c>
      <c r="H27" s="23">
        <f t="shared" si="17"/>
        <v>4.6543066821166477</v>
      </c>
      <c r="I27" s="23">
        <f t="shared" si="17"/>
        <v>5.1292920729122509</v>
      </c>
      <c r="J27" s="23">
        <f t="shared" si="17"/>
        <v>4.3079743354720437</v>
      </c>
      <c r="K27" s="23">
        <f t="shared" si="17"/>
        <v>5.6128869871633524</v>
      </c>
      <c r="L27" s="23">
        <f t="shared" si="17"/>
        <v>3.6941358822009813</v>
      </c>
      <c r="M27" s="23">
        <f t="shared" si="17"/>
        <v>4.8396017699115044</v>
      </c>
      <c r="N27" s="23">
        <f t="shared" si="17"/>
        <v>4.3243243243243246</v>
      </c>
      <c r="O27" s="23">
        <f t="shared" si="17"/>
        <v>4.5871559633027523</v>
      </c>
      <c r="P27" s="23">
        <f t="shared" si="17"/>
        <v>4.7559055118110232</v>
      </c>
      <c r="Q27" s="23">
        <f t="shared" si="17"/>
        <v>5.50061804697157</v>
      </c>
      <c r="R27" s="23">
        <f t="shared" ref="R27:S27" si="18">R8/R$20*100</f>
        <v>4.7342995169082132</v>
      </c>
      <c r="S27" s="23">
        <f t="shared" si="18"/>
        <v>4.4996853366897422</v>
      </c>
      <c r="T27" s="23">
        <f t="shared" ref="T27:U27" si="19">T8/T$20*100</f>
        <v>4.4069993519118595</v>
      </c>
      <c r="U27" s="23">
        <f t="shared" si="19"/>
        <v>5.2649228705566733</v>
      </c>
      <c r="V27" s="23">
        <f t="shared" ref="V27" si="20">V8/V$20*100</f>
        <v>5.2307692307692308</v>
      </c>
      <c r="W27" s="23">
        <f t="shared" si="17"/>
        <v>4.6005688940314338</v>
      </c>
    </row>
    <row r="28" spans="1:28">
      <c r="A28" s="198" t="s">
        <v>3</v>
      </c>
      <c r="B28" s="20" t="s">
        <v>9</v>
      </c>
      <c r="C28" s="22">
        <f t="shared" ref="C28:D28" si="21">C9/C$19*100</f>
        <v>9.5735461801596351</v>
      </c>
      <c r="D28" s="22">
        <f t="shared" si="21"/>
        <v>10.109569633989194</v>
      </c>
      <c r="E28" s="22">
        <f t="shared" ref="E28:W28" si="22">E9/E$19*100</f>
        <v>9.7938328226391462</v>
      </c>
      <c r="F28" s="22">
        <f t="shared" si="22"/>
        <v>11.862910181116268</v>
      </c>
      <c r="G28" s="22">
        <f t="shared" si="22"/>
        <v>12.779830924415963</v>
      </c>
      <c r="H28" s="22">
        <f t="shared" si="22"/>
        <v>12.570761452016596</v>
      </c>
      <c r="I28" s="22">
        <f t="shared" si="22"/>
        <v>12.953987291604403</v>
      </c>
      <c r="J28" s="22">
        <f t="shared" si="22"/>
        <v>13.283066088791257</v>
      </c>
      <c r="K28" s="22">
        <f t="shared" si="22"/>
        <v>14.469951950976068</v>
      </c>
      <c r="L28" s="22">
        <f t="shared" si="22"/>
        <v>18.854725653412959</v>
      </c>
      <c r="M28" s="22">
        <f t="shared" si="22"/>
        <v>15.930421420165533</v>
      </c>
      <c r="N28" s="22">
        <f t="shared" si="22"/>
        <v>16.732898399812992</v>
      </c>
      <c r="O28" s="22">
        <f t="shared" si="22"/>
        <v>16.800066057469998</v>
      </c>
      <c r="P28" s="22">
        <f t="shared" si="22"/>
        <v>17.043907564211917</v>
      </c>
      <c r="Q28" s="22">
        <f t="shared" si="22"/>
        <v>16.783641478408835</v>
      </c>
      <c r="R28" s="22">
        <f t="shared" ref="R28:S28" si="23">R9/R$19*100</f>
        <v>16.345546700343021</v>
      </c>
      <c r="S28" s="22">
        <f t="shared" si="23"/>
        <v>16.295953307837856</v>
      </c>
      <c r="T28" s="22">
        <f t="shared" ref="T28:U28" si="24">T9/T$19*100</f>
        <v>16.975074324990004</v>
      </c>
      <c r="U28" s="22">
        <f t="shared" si="24"/>
        <v>16.455747663822791</v>
      </c>
      <c r="V28" s="22">
        <f t="shared" ref="V28" si="25">V9/V$19*100</f>
        <v>16.860809143011714</v>
      </c>
      <c r="W28" s="22">
        <f t="shared" si="22"/>
        <v>14.208266528981767</v>
      </c>
    </row>
    <row r="29" spans="1:28" ht="22.5">
      <c r="A29" s="199"/>
      <c r="B29" s="16" t="s">
        <v>10</v>
      </c>
      <c r="C29" s="23">
        <f t="shared" ref="C29:D29" si="26">C10/C$20*100</f>
        <v>20.805577072037178</v>
      </c>
      <c r="D29" s="23">
        <f t="shared" si="26"/>
        <v>21.667719519898927</v>
      </c>
      <c r="E29" s="23">
        <f t="shared" ref="E29:W29" si="27">E10/E$20*100</f>
        <v>23.12362961713611</v>
      </c>
      <c r="F29" s="23">
        <f t="shared" si="27"/>
        <v>27.180966113914923</v>
      </c>
      <c r="G29" s="23">
        <f t="shared" si="27"/>
        <v>28.874976285334853</v>
      </c>
      <c r="H29" s="23">
        <f t="shared" si="27"/>
        <v>27.848590189262261</v>
      </c>
      <c r="I29" s="23">
        <f t="shared" si="27"/>
        <v>28.444256040695208</v>
      </c>
      <c r="J29" s="23">
        <f t="shared" si="27"/>
        <v>30.109990834097161</v>
      </c>
      <c r="K29" s="23">
        <f t="shared" si="27"/>
        <v>30.103196576894035</v>
      </c>
      <c r="L29" s="23">
        <f t="shared" si="27"/>
        <v>36.06303280805993</v>
      </c>
      <c r="M29" s="23">
        <f t="shared" si="27"/>
        <v>32.605088495575217</v>
      </c>
      <c r="N29" s="23">
        <f t="shared" si="27"/>
        <v>34.253200568990046</v>
      </c>
      <c r="O29" s="23">
        <f t="shared" si="27"/>
        <v>33.596962986396711</v>
      </c>
      <c r="P29" s="23">
        <f t="shared" si="27"/>
        <v>33.889763779527563</v>
      </c>
      <c r="Q29" s="23">
        <f t="shared" si="27"/>
        <v>33.189122373300371</v>
      </c>
      <c r="R29" s="23">
        <f t="shared" ref="R29:S29" si="28">R10/R$20*100</f>
        <v>33.655394524959739</v>
      </c>
      <c r="S29" s="23">
        <f t="shared" si="28"/>
        <v>32.945248584015104</v>
      </c>
      <c r="T29" s="23">
        <f t="shared" ref="T29:U29" si="29">T10/T$20*100</f>
        <v>32.728451069345432</v>
      </c>
      <c r="U29" s="23">
        <f t="shared" si="29"/>
        <v>30.818242790073775</v>
      </c>
      <c r="V29" s="23">
        <f t="shared" ref="V29" si="30">V10/V$20*100</f>
        <v>30.197802197802197</v>
      </c>
      <c r="W29" s="23">
        <f t="shared" si="27"/>
        <v>29.058191109825476</v>
      </c>
    </row>
    <row r="30" spans="1:28">
      <c r="A30" s="198" t="s">
        <v>4</v>
      </c>
      <c r="B30" s="20" t="s">
        <v>9</v>
      </c>
      <c r="C30" s="22">
        <f t="shared" ref="C30:D30" si="31">C11/C$19*100</f>
        <v>0</v>
      </c>
      <c r="D30" s="22">
        <f t="shared" si="31"/>
        <v>0</v>
      </c>
      <c r="E30" s="22">
        <f t="shared" ref="E30:W30" si="32">E11/E$19*100</f>
        <v>0</v>
      </c>
      <c r="F30" s="22">
        <f t="shared" si="32"/>
        <v>0.46613823976343999</v>
      </c>
      <c r="G30" s="22">
        <f t="shared" si="32"/>
        <v>1.2599422526467536</v>
      </c>
      <c r="H30" s="22">
        <f t="shared" si="32"/>
        <v>0.97806185012850444</v>
      </c>
      <c r="I30" s="22">
        <f t="shared" si="32"/>
        <v>1.1292020219083385</v>
      </c>
      <c r="J30" s="22">
        <f t="shared" si="32"/>
        <v>1.406630343939387</v>
      </c>
      <c r="K30" s="22">
        <f t="shared" si="32"/>
        <v>2.2780344003156845</v>
      </c>
      <c r="L30" s="22">
        <f t="shared" si="32"/>
        <v>3.5498152556139284</v>
      </c>
      <c r="M30" s="22">
        <f t="shared" si="32"/>
        <v>2.879817932483296</v>
      </c>
      <c r="N30" s="22">
        <f t="shared" si="32"/>
        <v>2.861954650742716</v>
      </c>
      <c r="O30" s="22">
        <f t="shared" si="32"/>
        <v>2.9423098095342946</v>
      </c>
      <c r="P30" s="22">
        <f t="shared" si="32"/>
        <v>3.1068005038665545</v>
      </c>
      <c r="Q30" s="22">
        <f t="shared" si="32"/>
        <v>3.0743845215109515</v>
      </c>
      <c r="R30" s="22">
        <f t="shared" ref="R30:S30" si="33">R11/R$19*100</f>
        <v>2.864196688112588</v>
      </c>
      <c r="S30" s="22">
        <f t="shared" si="33"/>
        <v>3.065745171008329</v>
      </c>
      <c r="T30" s="22">
        <f t="shared" ref="T30:U30" si="34">T11/T$19*100</f>
        <v>2.6502002283356418</v>
      </c>
      <c r="U30" s="22">
        <f t="shared" si="34"/>
        <v>2.2226352195048293</v>
      </c>
      <c r="V30" s="22">
        <f t="shared" ref="V30" si="35">V11/V$19*100</f>
        <v>2.4252311957936734</v>
      </c>
      <c r="W30" s="22">
        <f t="shared" si="32"/>
        <v>1.7913433206647695</v>
      </c>
    </row>
    <row r="31" spans="1:28" ht="22.5">
      <c r="A31" s="199"/>
      <c r="B31" s="16" t="s">
        <v>10</v>
      </c>
      <c r="C31" s="23">
        <f t="shared" ref="C31:D31" si="36">C12/C$20*100</f>
        <v>0</v>
      </c>
      <c r="D31" s="23">
        <f t="shared" si="36"/>
        <v>0</v>
      </c>
      <c r="E31" s="23">
        <f t="shared" ref="E31:W31" si="37">E12/E$20*100</f>
        <v>0</v>
      </c>
      <c r="F31" s="23">
        <f t="shared" si="37"/>
        <v>1.0273972602739725</v>
      </c>
      <c r="G31" s="23">
        <f t="shared" si="37"/>
        <v>2.3524947827736673</v>
      </c>
      <c r="H31" s="23">
        <f t="shared" si="37"/>
        <v>1.4870606411741987</v>
      </c>
      <c r="I31" s="23">
        <f t="shared" si="37"/>
        <v>2.3738872403560833</v>
      </c>
      <c r="J31" s="23">
        <f t="shared" si="37"/>
        <v>2.3373052245646195</v>
      </c>
      <c r="K31" s="23">
        <f t="shared" si="37"/>
        <v>4.2537125597785046</v>
      </c>
      <c r="L31" s="23">
        <f t="shared" si="37"/>
        <v>5.7349522087315936</v>
      </c>
      <c r="M31" s="23">
        <f t="shared" si="37"/>
        <v>5.0884955752212395</v>
      </c>
      <c r="N31" s="23">
        <f t="shared" si="37"/>
        <v>4.8079658605974389</v>
      </c>
      <c r="O31" s="23">
        <f t="shared" si="37"/>
        <v>5.0300537804492249</v>
      </c>
      <c r="P31" s="23">
        <f t="shared" si="37"/>
        <v>5.1338582677165352</v>
      </c>
      <c r="Q31" s="23">
        <f t="shared" si="37"/>
        <v>4.573547589616811</v>
      </c>
      <c r="R31" s="23">
        <f t="shared" ref="R31:S31" si="38">R12/R$20*100</f>
        <v>4.5410628019323669</v>
      </c>
      <c r="S31" s="23">
        <f t="shared" si="38"/>
        <v>5.0975456261799872</v>
      </c>
      <c r="T31" s="23">
        <f t="shared" ref="T31:U31" si="39">T12/T$20*100</f>
        <v>4.4069993519118595</v>
      </c>
      <c r="U31" s="23">
        <f t="shared" si="39"/>
        <v>3.5881958417169688</v>
      </c>
      <c r="V31" s="23">
        <f t="shared" ref="V31" si="40">V12/V$20*100</f>
        <v>3.6923076923076925</v>
      </c>
      <c r="W31" s="23">
        <f t="shared" si="37"/>
        <v>2.7914376627133355</v>
      </c>
    </row>
    <row r="32" spans="1:28">
      <c r="A32" s="198" t="s">
        <v>5</v>
      </c>
      <c r="B32" s="20" t="s">
        <v>9</v>
      </c>
      <c r="C32" s="22">
        <f t="shared" ref="C32:D32" si="41">C13/C$19*100</f>
        <v>16.146332193082475</v>
      </c>
      <c r="D32" s="22">
        <f t="shared" si="41"/>
        <v>16.421127195725731</v>
      </c>
      <c r="E32" s="22">
        <f t="shared" ref="E32:W32" si="42">E13/E$19*100</f>
        <v>15.316861628962505</v>
      </c>
      <c r="F32" s="22">
        <f t="shared" si="42"/>
        <v>12.43090065300423</v>
      </c>
      <c r="G32" s="22">
        <f t="shared" si="42"/>
        <v>10.183283266183633</v>
      </c>
      <c r="H32" s="22">
        <f t="shared" si="42"/>
        <v>11.086660731383649</v>
      </c>
      <c r="I32" s="22">
        <f t="shared" si="42"/>
        <v>10.241216956655448</v>
      </c>
      <c r="J32" s="22">
        <f t="shared" si="42"/>
        <v>9.5312906746801964</v>
      </c>
      <c r="K32" s="22">
        <f t="shared" si="42"/>
        <v>8.2960005570901334</v>
      </c>
      <c r="L32" s="22">
        <f t="shared" si="42"/>
        <v>9.3273614182359381</v>
      </c>
      <c r="M32" s="22">
        <f t="shared" si="42"/>
        <v>7.1655044301150568</v>
      </c>
      <c r="N32" s="22">
        <f t="shared" si="42"/>
        <v>7.6062009902883743</v>
      </c>
      <c r="O32" s="22">
        <f t="shared" si="42"/>
        <v>7.5558736100407353</v>
      </c>
      <c r="P32" s="22">
        <f t="shared" si="42"/>
        <v>7.7240709254311399</v>
      </c>
      <c r="Q32" s="22">
        <f t="shared" si="42"/>
        <v>7.5776760494789128</v>
      </c>
      <c r="R32" s="22">
        <f t="shared" ref="R32:S32" si="43">R13/R$19*100</f>
        <v>7.515743126781234</v>
      </c>
      <c r="S32" s="22">
        <f t="shared" si="43"/>
        <v>7.4176970611605579</v>
      </c>
      <c r="T32" s="22">
        <f t="shared" ref="T32:U32" si="44">T13/T$19*100</f>
        <v>8.2861497626816103</v>
      </c>
      <c r="U32" s="22">
        <f t="shared" si="44"/>
        <v>8.9282914108826077</v>
      </c>
      <c r="V32" s="22">
        <f t="shared" ref="V32" si="45">V13/V$19*100</f>
        <v>8.9046306784561011</v>
      </c>
      <c r="W32" s="22">
        <f t="shared" si="42"/>
        <v>10.290797886588534</v>
      </c>
    </row>
    <row r="33" spans="1:24" ht="22.5">
      <c r="A33" s="199"/>
      <c r="B33" s="16" t="s">
        <v>10</v>
      </c>
      <c r="C33" s="23">
        <f t="shared" ref="C33:D33" si="46">C14/C$20*100</f>
        <v>31.340046475600307</v>
      </c>
      <c r="D33" s="23">
        <f t="shared" si="46"/>
        <v>31.411876184459885</v>
      </c>
      <c r="E33" s="23">
        <f t="shared" ref="E33:W33" si="47">E14/E$20*100</f>
        <v>31.017034913138808</v>
      </c>
      <c r="F33" s="23">
        <f t="shared" si="47"/>
        <v>24.85580389329488</v>
      </c>
      <c r="G33" s="23">
        <f t="shared" si="47"/>
        <v>20.830961866818441</v>
      </c>
      <c r="H33" s="23">
        <f t="shared" si="47"/>
        <v>23.001158748551564</v>
      </c>
      <c r="I33" s="23">
        <f t="shared" si="47"/>
        <v>20.941076727426875</v>
      </c>
      <c r="J33" s="23">
        <f t="shared" si="47"/>
        <v>20.371219065077913</v>
      </c>
      <c r="K33" s="23">
        <f t="shared" si="47"/>
        <v>17.191039516737984</v>
      </c>
      <c r="L33" s="23">
        <f t="shared" si="47"/>
        <v>16.559028674761045</v>
      </c>
      <c r="M33" s="23">
        <f t="shared" si="47"/>
        <v>14.767699115044246</v>
      </c>
      <c r="N33" s="23">
        <f t="shared" si="47"/>
        <v>16.642958748221908</v>
      </c>
      <c r="O33" s="23">
        <f t="shared" si="47"/>
        <v>15.279974691553305</v>
      </c>
      <c r="P33" s="23">
        <f t="shared" si="47"/>
        <v>15.181102362204724</v>
      </c>
      <c r="Q33" s="23">
        <f t="shared" si="47"/>
        <v>14.709517923362176</v>
      </c>
      <c r="R33" s="23">
        <f t="shared" ref="R33:S33" si="48">R14/R$20*100</f>
        <v>15.104669887278583</v>
      </c>
      <c r="S33" s="23">
        <f t="shared" si="48"/>
        <v>16.173694147262431</v>
      </c>
      <c r="T33" s="23">
        <f t="shared" ref="T33:U33" si="49">T14/T$20*100</f>
        <v>16.267012313674659</v>
      </c>
      <c r="U33" s="23">
        <f t="shared" si="49"/>
        <v>17.84037558685446</v>
      </c>
      <c r="V33" s="23">
        <f t="shared" ref="V33" si="50">V14/V$20*100</f>
        <v>17.18681318681319</v>
      </c>
      <c r="W33" s="23">
        <f t="shared" si="47"/>
        <v>21.319062771188893</v>
      </c>
    </row>
    <row r="34" spans="1:24">
      <c r="A34" s="198" t="s">
        <v>1</v>
      </c>
      <c r="B34" s="20" t="s">
        <v>9</v>
      </c>
      <c r="C34" s="22">
        <f t="shared" ref="C34:D34" si="51">C15/C$19*100</f>
        <v>5.8175598631698975</v>
      </c>
      <c r="D34" s="22">
        <f t="shared" si="51"/>
        <v>6.1638570922600433</v>
      </c>
      <c r="E34" s="22">
        <f t="shared" ref="E34:W34" si="52">E15/E$19*100</f>
        <v>5.8833555977500387</v>
      </c>
      <c r="F34" s="22">
        <f t="shared" si="52"/>
        <v>5.7505441701917945</v>
      </c>
      <c r="G34" s="22">
        <f t="shared" si="52"/>
        <v>5.8372324601789085</v>
      </c>
      <c r="H34" s="22">
        <f t="shared" si="52"/>
        <v>5.5933043288370765</v>
      </c>
      <c r="I34" s="22">
        <f t="shared" si="52"/>
        <v>5.9058955000844628</v>
      </c>
      <c r="J34" s="22">
        <f t="shared" si="52"/>
        <v>5.6502696802656152</v>
      </c>
      <c r="K34" s="22">
        <f t="shared" si="52"/>
        <v>5.6637496808337779</v>
      </c>
      <c r="L34" s="22">
        <f t="shared" si="52"/>
        <v>5.6709718916228873</v>
      </c>
      <c r="M34" s="22">
        <f t="shared" si="52"/>
        <v>5.3526099261809588</v>
      </c>
      <c r="N34" s="22">
        <f t="shared" si="52"/>
        <v>4.9960685976581587</v>
      </c>
      <c r="O34" s="22">
        <f t="shared" si="52"/>
        <v>5.1001871628316628</v>
      </c>
      <c r="P34" s="22">
        <f t="shared" si="52"/>
        <v>5.167456547158408</v>
      </c>
      <c r="Q34" s="22">
        <f t="shared" si="52"/>
        <v>5.2589965566435009</v>
      </c>
      <c r="R34" s="22">
        <f t="shared" ref="R34:S34" si="53">R15/R$19*100</f>
        <v>5.3245046674744438</v>
      </c>
      <c r="S34" s="22">
        <f t="shared" si="53"/>
        <v>5.3706276117141991</v>
      </c>
      <c r="T34" s="22">
        <f t="shared" ref="T34:U34" si="54">T15/T$19*100</f>
        <v>5.4690442936373174</v>
      </c>
      <c r="U34" s="22">
        <f t="shared" si="54"/>
        <v>5.2711359425727276</v>
      </c>
      <c r="V34" s="22">
        <f t="shared" ref="V34" si="55">V15/V$19*100</f>
        <v>4.6078547397251004</v>
      </c>
      <c r="W34" s="22">
        <f t="shared" si="52"/>
        <v>5.5525091908553419</v>
      </c>
    </row>
    <row r="35" spans="1:24" ht="22.5">
      <c r="A35" s="199"/>
      <c r="B35" s="16" t="s">
        <v>10</v>
      </c>
      <c r="C35" s="23">
        <f t="shared" ref="C35:D35" si="56">C16/C$20*100</f>
        <v>10.162664601084431</v>
      </c>
      <c r="D35" s="23">
        <f t="shared" si="56"/>
        <v>10.975994946304485</v>
      </c>
      <c r="E35" s="23">
        <f t="shared" ref="E35:W35" si="57">E16/E$20*100</f>
        <v>10.339011637712936</v>
      </c>
      <c r="F35" s="23">
        <f t="shared" si="57"/>
        <v>9.6250901225666894</v>
      </c>
      <c r="G35" s="23">
        <f t="shared" si="57"/>
        <v>9.1633466135458175</v>
      </c>
      <c r="H35" s="23">
        <f t="shared" si="57"/>
        <v>9.3279258400926999</v>
      </c>
      <c r="I35" s="23">
        <f t="shared" si="57"/>
        <v>9.4531581178465451</v>
      </c>
      <c r="J35" s="23">
        <f t="shared" si="57"/>
        <v>8.8909257561869843</v>
      </c>
      <c r="K35" s="23">
        <f t="shared" si="57"/>
        <v>8.054366977095393</v>
      </c>
      <c r="L35" s="23">
        <f t="shared" si="57"/>
        <v>8.8090932575561869</v>
      </c>
      <c r="M35" s="23">
        <f t="shared" si="57"/>
        <v>7.936946902654868</v>
      </c>
      <c r="N35" s="23">
        <f t="shared" si="57"/>
        <v>8.0512091038406819</v>
      </c>
      <c r="O35" s="23">
        <f t="shared" si="57"/>
        <v>7.9721607086365065</v>
      </c>
      <c r="P35" s="23">
        <f t="shared" si="57"/>
        <v>7.6850393700787407</v>
      </c>
      <c r="Q35" s="23">
        <f t="shared" si="57"/>
        <v>8.4054388133498144</v>
      </c>
      <c r="R35" s="23">
        <f t="shared" ref="R35:S35" si="58">R16/R$20*100</f>
        <v>7.8904991948470213</v>
      </c>
      <c r="S35" s="23">
        <f t="shared" si="58"/>
        <v>7.9609817495280053</v>
      </c>
      <c r="T35" s="23">
        <f t="shared" ref="T35:U35" si="59">T16/T$20*100</f>
        <v>8.3603370058327933</v>
      </c>
      <c r="U35" s="23">
        <f t="shared" si="59"/>
        <v>9.2555331991951704</v>
      </c>
      <c r="V35" s="23">
        <f t="shared" ref="V35" si="60">V16/V$20*100</f>
        <v>7.7362637362637363</v>
      </c>
      <c r="W35" s="23">
        <f t="shared" si="57"/>
        <v>9.0456561565904927</v>
      </c>
    </row>
    <row r="36" spans="1:24">
      <c r="A36" s="200" t="s">
        <v>7</v>
      </c>
      <c r="B36" s="20" t="s">
        <v>9</v>
      </c>
      <c r="C36" s="22">
        <f t="shared" ref="C36:D36" si="61">C17/C$19*100</f>
        <v>0.28354237932345117</v>
      </c>
      <c r="D36" s="22">
        <f t="shared" si="61"/>
        <v>0.39751019208596766</v>
      </c>
      <c r="E36" s="22">
        <f t="shared" ref="E36:W36" si="62">E17/E$19*100</f>
        <v>0.2743081844524341</v>
      </c>
      <c r="F36" s="22">
        <f t="shared" si="62"/>
        <v>0.27187974865497555</v>
      </c>
      <c r="G36" s="22">
        <f t="shared" si="62"/>
        <v>0.26623779743428427</v>
      </c>
      <c r="H36" s="22">
        <f t="shared" si="62"/>
        <v>0.27842636609497573</v>
      </c>
      <c r="I36" s="22">
        <f t="shared" si="62"/>
        <v>0.32702244976631972</v>
      </c>
      <c r="J36" s="22">
        <f t="shared" si="62"/>
        <v>0.3014207879870115</v>
      </c>
      <c r="K36" s="22">
        <f t="shared" si="62"/>
        <v>0.38764188389313153</v>
      </c>
      <c r="L36" s="22">
        <f t="shared" si="62"/>
        <v>0.26948736367178883</v>
      </c>
      <c r="M36" s="22">
        <f t="shared" si="62"/>
        <v>0.29372003228975191</v>
      </c>
      <c r="N36" s="22">
        <f t="shared" si="62"/>
        <v>0.44201712816371636</v>
      </c>
      <c r="O36" s="22">
        <f t="shared" si="62"/>
        <v>0.37157326874380714</v>
      </c>
      <c r="P36" s="22">
        <f t="shared" si="62"/>
        <v>0.37564042455841068</v>
      </c>
      <c r="Q36" s="22">
        <f t="shared" si="62"/>
        <v>0.36839903975615762</v>
      </c>
      <c r="R36" s="22">
        <f t="shared" ref="R36:S36" si="63">R17/R$19*100</f>
        <v>0.44257100761699975</v>
      </c>
      <c r="S36" s="22">
        <f t="shared" si="63"/>
        <v>0.41901756672554635</v>
      </c>
      <c r="T36" s="22">
        <f t="shared" ref="T36:U36" si="64">T17/T$19*100</f>
        <v>0.52737419807247632</v>
      </c>
      <c r="U36" s="22">
        <f t="shared" si="64"/>
        <v>0.56451566066336401</v>
      </c>
      <c r="V36" s="22">
        <f t="shared" ref="V36" si="65">V17/V$19*100</f>
        <v>0.54692387022603939</v>
      </c>
      <c r="W36" s="22">
        <f t="shared" si="62"/>
        <v>0.35763782400919281</v>
      </c>
    </row>
    <row r="37" spans="1:24" ht="22.5">
      <c r="A37" s="199"/>
      <c r="B37" s="16" t="s">
        <v>10</v>
      </c>
      <c r="C37" s="23">
        <f t="shared" ref="C37:D37" si="66">C18/C$20*100</f>
        <v>0.75910147172734321</v>
      </c>
      <c r="D37" s="23">
        <f t="shared" si="66"/>
        <v>0.66329753632343658</v>
      </c>
      <c r="E37" s="23">
        <f t="shared" ref="E37:W37" si="67">E18/E$20*100</f>
        <v>0.82644628099173556</v>
      </c>
      <c r="F37" s="23">
        <f t="shared" si="67"/>
        <v>0.88320115356885354</v>
      </c>
      <c r="G37" s="23">
        <f t="shared" si="67"/>
        <v>0.91064314171883898</v>
      </c>
      <c r="H37" s="23">
        <f t="shared" si="67"/>
        <v>0.67593665507918121</v>
      </c>
      <c r="I37" s="23">
        <f t="shared" si="67"/>
        <v>0.78423060618906315</v>
      </c>
      <c r="J37" s="23">
        <f t="shared" si="67"/>
        <v>0.73327222731439046</v>
      </c>
      <c r="K37" s="23">
        <f t="shared" si="67"/>
        <v>0.78026680090611633</v>
      </c>
      <c r="L37" s="23">
        <f t="shared" si="67"/>
        <v>0.46499612503229137</v>
      </c>
      <c r="M37" s="23">
        <f t="shared" si="67"/>
        <v>0.82964601769911517</v>
      </c>
      <c r="N37" s="23">
        <f t="shared" si="67"/>
        <v>0.73968705547652913</v>
      </c>
      <c r="O37" s="23">
        <f t="shared" si="67"/>
        <v>0.82252451755773481</v>
      </c>
      <c r="P37" s="23">
        <f t="shared" si="67"/>
        <v>0.88188976377952755</v>
      </c>
      <c r="Q37" s="23">
        <f t="shared" si="67"/>
        <v>1.019777503090235</v>
      </c>
      <c r="R37" s="23">
        <f t="shared" ref="R37:S37" si="68">R18/R$20*100</f>
        <v>0.45088566827697263</v>
      </c>
      <c r="S37" s="23">
        <f t="shared" si="68"/>
        <v>0.69225928256765268</v>
      </c>
      <c r="T37" s="23">
        <f t="shared" ref="T37:U37" si="69">T18/T$20*100</f>
        <v>1.134154244977317</v>
      </c>
      <c r="U37" s="23">
        <f t="shared" si="69"/>
        <v>1.039570757880617</v>
      </c>
      <c r="V37" s="23">
        <f t="shared" ref="V37" si="70">V18/V$20*100</f>
        <v>0.92307692307692313</v>
      </c>
      <c r="W37" s="23">
        <f t="shared" si="67"/>
        <v>0.79066628097579794</v>
      </c>
    </row>
    <row r="38" spans="1:24">
      <c r="A38" s="201" t="s">
        <v>59</v>
      </c>
      <c r="B38" s="20" t="s">
        <v>9</v>
      </c>
      <c r="C38" s="24">
        <f t="shared" ref="C38:D38" si="71">C19/C$19*100</f>
        <v>100</v>
      </c>
      <c r="D38" s="24">
        <f t="shared" si="71"/>
        <v>100</v>
      </c>
      <c r="E38" s="24">
        <f t="shared" ref="E38:W38" si="72">E19/E$19*100</f>
        <v>100</v>
      </c>
      <c r="F38" s="24">
        <f t="shared" si="72"/>
        <v>100</v>
      </c>
      <c r="G38" s="24">
        <f t="shared" si="72"/>
        <v>100</v>
      </c>
      <c r="H38" s="24">
        <f t="shared" si="72"/>
        <v>100</v>
      </c>
      <c r="I38" s="24">
        <f t="shared" si="72"/>
        <v>100</v>
      </c>
      <c r="J38" s="24">
        <f t="shared" si="72"/>
        <v>100</v>
      </c>
      <c r="K38" s="24">
        <f t="shared" si="72"/>
        <v>100</v>
      </c>
      <c r="L38" s="24">
        <f t="shared" si="72"/>
        <v>100</v>
      </c>
      <c r="M38" s="24">
        <f t="shared" si="72"/>
        <v>100</v>
      </c>
      <c r="N38" s="24">
        <f t="shared" si="72"/>
        <v>100</v>
      </c>
      <c r="O38" s="24">
        <f t="shared" si="72"/>
        <v>100</v>
      </c>
      <c r="P38" s="24">
        <f t="shared" si="72"/>
        <v>100</v>
      </c>
      <c r="Q38" s="24">
        <f t="shared" si="72"/>
        <v>100</v>
      </c>
      <c r="R38" s="24">
        <f t="shared" ref="R38:S38" si="73">R19/R$19*100</f>
        <v>100</v>
      </c>
      <c r="S38" s="24">
        <f t="shared" si="73"/>
        <v>100</v>
      </c>
      <c r="T38" s="24">
        <f t="shared" ref="T38:U38" si="74">T19/T$19*100</f>
        <v>100</v>
      </c>
      <c r="U38" s="24">
        <f t="shared" si="74"/>
        <v>100</v>
      </c>
      <c r="V38" s="24">
        <f t="shared" ref="V38" si="75">V19/V$19*100</f>
        <v>100</v>
      </c>
      <c r="W38" s="24">
        <f t="shared" si="72"/>
        <v>100</v>
      </c>
    </row>
    <row r="39" spans="1:24" ht="22.5">
      <c r="A39" s="202"/>
      <c r="B39" s="16" t="s">
        <v>10</v>
      </c>
      <c r="C39" s="25">
        <f t="shared" ref="C39:D39" si="76">C20/C$20*100</f>
        <v>100</v>
      </c>
      <c r="D39" s="25">
        <f t="shared" si="76"/>
        <v>100</v>
      </c>
      <c r="E39" s="25">
        <f t="shared" ref="E39:W39" si="77">E20/E$20*100</f>
        <v>100</v>
      </c>
      <c r="F39" s="25">
        <f t="shared" si="77"/>
        <v>100</v>
      </c>
      <c r="G39" s="25">
        <f t="shared" si="77"/>
        <v>100</v>
      </c>
      <c r="H39" s="25">
        <f t="shared" si="77"/>
        <v>100</v>
      </c>
      <c r="I39" s="25">
        <f t="shared" si="77"/>
        <v>100</v>
      </c>
      <c r="J39" s="25">
        <f t="shared" si="77"/>
        <v>100</v>
      </c>
      <c r="K39" s="25">
        <f t="shared" si="77"/>
        <v>100</v>
      </c>
      <c r="L39" s="25">
        <f t="shared" si="77"/>
        <v>100</v>
      </c>
      <c r="M39" s="25">
        <f t="shared" si="77"/>
        <v>100</v>
      </c>
      <c r="N39" s="25">
        <f t="shared" si="77"/>
        <v>100</v>
      </c>
      <c r="O39" s="25">
        <f t="shared" si="77"/>
        <v>100</v>
      </c>
      <c r="P39" s="25">
        <f t="shared" si="77"/>
        <v>100</v>
      </c>
      <c r="Q39" s="25">
        <f t="shared" si="77"/>
        <v>100</v>
      </c>
      <c r="R39" s="25">
        <f t="shared" ref="R39:S39" si="78">R20/R$20*100</f>
        <v>100</v>
      </c>
      <c r="S39" s="25">
        <f t="shared" si="78"/>
        <v>100</v>
      </c>
      <c r="T39" s="25">
        <f t="shared" ref="T39:U39" si="79">T20/T$20*100</f>
        <v>100</v>
      </c>
      <c r="U39" s="25">
        <f t="shared" si="79"/>
        <v>100</v>
      </c>
      <c r="V39" s="25">
        <f t="shared" ref="V39" si="80">V20/V$20*100</f>
        <v>100</v>
      </c>
      <c r="W39" s="25">
        <f t="shared" si="77"/>
        <v>100</v>
      </c>
    </row>
    <row r="40" spans="1:24" s="2" customFormat="1">
      <c r="A40" s="26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</row>
    <row r="41" spans="1:24" ht="17.100000000000001" customHeight="1">
      <c r="A41" s="204" t="s">
        <v>70</v>
      </c>
      <c r="B41" s="205"/>
      <c r="C41" s="205"/>
      <c r="D41" s="205"/>
      <c r="E41" s="205"/>
      <c r="F41" s="205"/>
      <c r="G41" s="205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</row>
    <row r="42" spans="1:24" ht="25.5">
      <c r="A42" s="209" t="s">
        <v>0</v>
      </c>
      <c r="B42" s="210"/>
      <c r="C42" s="9">
        <v>2001</v>
      </c>
      <c r="D42" s="9">
        <v>2002</v>
      </c>
      <c r="E42" s="9">
        <v>2003</v>
      </c>
      <c r="F42" s="9">
        <v>2004</v>
      </c>
      <c r="G42" s="9">
        <v>2005</v>
      </c>
      <c r="H42" s="9">
        <v>2006</v>
      </c>
      <c r="I42" s="9">
        <v>2007</v>
      </c>
      <c r="J42" s="9">
        <v>2008</v>
      </c>
      <c r="K42" s="9">
        <v>2009</v>
      </c>
      <c r="L42" s="9">
        <v>2010</v>
      </c>
      <c r="M42" s="9">
        <v>2011</v>
      </c>
      <c r="N42" s="9">
        <v>2012</v>
      </c>
      <c r="O42" s="9">
        <v>2013</v>
      </c>
      <c r="P42" s="9">
        <v>2014</v>
      </c>
      <c r="Q42" s="8">
        <v>2015</v>
      </c>
      <c r="R42" s="8">
        <v>2016</v>
      </c>
      <c r="S42" s="8">
        <v>2017</v>
      </c>
      <c r="T42" s="8">
        <v>2018</v>
      </c>
      <c r="U42" s="8">
        <v>2018</v>
      </c>
      <c r="V42" s="8">
        <v>2020</v>
      </c>
      <c r="W42" s="8" t="s">
        <v>58</v>
      </c>
    </row>
    <row r="43" spans="1:24">
      <c r="A43" s="203" t="s">
        <v>2</v>
      </c>
      <c r="B43" s="12" t="s">
        <v>9</v>
      </c>
      <c r="C43" s="22">
        <f t="shared" ref="C43:U43" si="81">C5/$W5*100</f>
        <v>6.4733614205261798</v>
      </c>
      <c r="D43" s="22">
        <f t="shared" si="81"/>
        <v>6.3319104056922049</v>
      </c>
      <c r="E43" s="22">
        <f t="shared" si="81"/>
        <v>6.2082846697031533</v>
      </c>
      <c r="F43" s="22">
        <f t="shared" si="81"/>
        <v>6.0311830971793352</v>
      </c>
      <c r="G43" s="22">
        <f t="shared" si="81"/>
        <v>6.0041109549336102</v>
      </c>
      <c r="H43" s="22">
        <f t="shared" si="81"/>
        <v>5.9296904157560606</v>
      </c>
      <c r="I43" s="22">
        <f t="shared" si="81"/>
        <v>5.7375859002044338</v>
      </c>
      <c r="J43" s="22">
        <f t="shared" si="81"/>
        <v>5.4731404613404981</v>
      </c>
      <c r="K43" s="22">
        <f t="shared" si="81"/>
        <v>5.2821128897190848</v>
      </c>
      <c r="L43" s="22">
        <f t="shared" si="81"/>
        <v>4.7572698357289145</v>
      </c>
      <c r="M43" s="22">
        <f t="shared" si="81"/>
        <v>5.0439226011538159</v>
      </c>
      <c r="N43" s="22">
        <f t="shared" si="81"/>
        <v>4.5486769372457347</v>
      </c>
      <c r="O43" s="22">
        <f t="shared" si="81"/>
        <v>4.3825304840120243</v>
      </c>
      <c r="P43" s="22">
        <f t="shared" si="81"/>
        <v>4.2288245899721666</v>
      </c>
      <c r="Q43" s="22">
        <f t="shared" si="81"/>
        <v>4.1648392661184159</v>
      </c>
      <c r="R43" s="22">
        <f t="shared" si="81"/>
        <v>4.2330209577002416</v>
      </c>
      <c r="S43" s="22">
        <f t="shared" si="81"/>
        <v>4.2137102389515766</v>
      </c>
      <c r="T43" s="22">
        <f t="shared" si="81"/>
        <v>4.0661317845146598</v>
      </c>
      <c r="U43" s="22">
        <f t="shared" si="81"/>
        <v>4.097103206507712</v>
      </c>
      <c r="V43" s="22">
        <f t="shared" ref="V43" si="82">V5/$W5*100</f>
        <v>2.7925898830401756</v>
      </c>
      <c r="W43" s="24">
        <f t="shared" ref="W43:W58" si="83">W5/$W5*100</f>
        <v>100</v>
      </c>
      <c r="X43" s="121">
        <f>SUM(C43:V43)</f>
        <v>100.00000000000001</v>
      </c>
    </row>
    <row r="44" spans="1:24" ht="22.5">
      <c r="A44" s="199"/>
      <c r="B44" s="16" t="s">
        <v>10</v>
      </c>
      <c r="C44" s="23">
        <f t="shared" ref="C44:U44" si="84">C6/$W6*100</f>
        <v>8.0589351490121661</v>
      </c>
      <c r="D44" s="23">
        <f t="shared" si="84"/>
        <v>7.3408490530937236</v>
      </c>
      <c r="E44" s="23">
        <f t="shared" si="84"/>
        <v>6.6004390370949144</v>
      </c>
      <c r="F44" s="23">
        <f t="shared" si="84"/>
        <v>6.4925400900398111</v>
      </c>
      <c r="G44" s="23">
        <f t="shared" si="84"/>
        <v>6.5371879302005427</v>
      </c>
      <c r="H44" s="23">
        <f t="shared" si="84"/>
        <v>6.3585965695576148</v>
      </c>
      <c r="I44" s="23">
        <f t="shared" si="84"/>
        <v>5.7707333407746395</v>
      </c>
      <c r="J44" s="23">
        <f t="shared" si="84"/>
        <v>5.3986680061018717</v>
      </c>
      <c r="K44" s="23">
        <f t="shared" si="84"/>
        <v>5.026602671429103</v>
      </c>
      <c r="L44" s="23">
        <f t="shared" si="84"/>
        <v>4.1299252148677308</v>
      </c>
      <c r="M44" s="23">
        <f t="shared" si="84"/>
        <v>4.5652416564348703</v>
      </c>
      <c r="N44" s="23">
        <f t="shared" si="84"/>
        <v>4.0778360680135437</v>
      </c>
      <c r="O44" s="23">
        <f t="shared" si="84"/>
        <v>3.8471555605164265</v>
      </c>
      <c r="P44" s="23">
        <f t="shared" si="84"/>
        <v>3.8359936004762436</v>
      </c>
      <c r="Q44" s="23">
        <f t="shared" si="84"/>
        <v>3.925289280797708</v>
      </c>
      <c r="R44" s="23">
        <f t="shared" si="84"/>
        <v>3.8843620939837038</v>
      </c>
      <c r="S44" s="23">
        <f t="shared" si="84"/>
        <v>3.8583175205566098</v>
      </c>
      <c r="T44" s="23">
        <f t="shared" si="84"/>
        <v>3.7541392268482348</v>
      </c>
      <c r="U44" s="23">
        <f t="shared" si="84"/>
        <v>3.5718272128585777</v>
      </c>
      <c r="V44" s="23">
        <f t="shared" ref="V44" si="85">V6/$W6*100</f>
        <v>2.9653607173419654</v>
      </c>
      <c r="W44" s="25">
        <f t="shared" si="83"/>
        <v>100</v>
      </c>
      <c r="X44" s="121">
        <f t="shared" ref="X44:X58" si="86">SUM(C44:V44)</f>
        <v>100.00000000000001</v>
      </c>
    </row>
    <row r="45" spans="1:24">
      <c r="A45" s="198" t="s">
        <v>6</v>
      </c>
      <c r="B45" s="20" t="s">
        <v>9</v>
      </c>
      <c r="C45" s="22">
        <f t="shared" ref="C45:U45" si="87">C7/$W7*100</f>
        <v>4.9871480485715134</v>
      </c>
      <c r="D45" s="22">
        <f t="shared" si="87"/>
        <v>6.9617198963965299</v>
      </c>
      <c r="E45" s="22">
        <f t="shared" si="87"/>
        <v>6.1187106685969219</v>
      </c>
      <c r="F45" s="22">
        <f t="shared" si="87"/>
        <v>6.0369702878640155</v>
      </c>
      <c r="G45" s="22">
        <f t="shared" si="87"/>
        <v>5.4608483272766666</v>
      </c>
      <c r="H45" s="22">
        <f t="shared" si="87"/>
        <v>5.7159177081179031</v>
      </c>
      <c r="I45" s="22">
        <f t="shared" si="87"/>
        <v>5.7326597138101851</v>
      </c>
      <c r="J45" s="22">
        <f t="shared" si="87"/>
        <v>5.4313036113491098</v>
      </c>
      <c r="K45" s="22">
        <f t="shared" si="87"/>
        <v>6.0931052481263723</v>
      </c>
      <c r="L45" s="22">
        <f t="shared" si="87"/>
        <v>4.5814006164997387</v>
      </c>
      <c r="M45" s="22">
        <f t="shared" si="87"/>
        <v>4.7153366620379948</v>
      </c>
      <c r="N45" s="22">
        <f t="shared" si="87"/>
        <v>4.2396667356043372</v>
      </c>
      <c r="O45" s="22">
        <f t="shared" si="87"/>
        <v>4.0545198491249836</v>
      </c>
      <c r="P45" s="22">
        <f t="shared" si="87"/>
        <v>3.9363409854147586</v>
      </c>
      <c r="Q45" s="22">
        <f t="shared" si="87"/>
        <v>4.608975684698791</v>
      </c>
      <c r="R45" s="22">
        <f t="shared" si="87"/>
        <v>4.6138998040200514</v>
      </c>
      <c r="S45" s="22">
        <f t="shared" si="87"/>
        <v>4.4238287982194384</v>
      </c>
      <c r="T45" s="22">
        <f t="shared" si="87"/>
        <v>4.4819334062102989</v>
      </c>
      <c r="U45" s="22">
        <f t="shared" si="87"/>
        <v>4.209137195812529</v>
      </c>
      <c r="V45" s="22">
        <f t="shared" ref="V45" si="88">V7/$W7*100</f>
        <v>3.5965767522478607</v>
      </c>
      <c r="W45" s="24">
        <f t="shared" si="83"/>
        <v>100</v>
      </c>
      <c r="X45" s="121">
        <f t="shared" si="86"/>
        <v>99.999999999999986</v>
      </c>
    </row>
    <row r="46" spans="1:24" ht="22.5">
      <c r="A46" s="199"/>
      <c r="B46" s="16" t="s">
        <v>10</v>
      </c>
      <c r="C46" s="23">
        <f t="shared" ref="C46:U46" si="89">C8/$W8*100</f>
        <v>5.7112915902541266</v>
      </c>
      <c r="D46" s="23">
        <f t="shared" si="89"/>
        <v>6.8378307571391144</v>
      </c>
      <c r="E46" s="23">
        <f t="shared" si="89"/>
        <v>7.4141996332198064</v>
      </c>
      <c r="F46" s="23">
        <f t="shared" si="89"/>
        <v>7.2308095362850402</v>
      </c>
      <c r="G46" s="23">
        <f t="shared" si="89"/>
        <v>6.2614618810584224</v>
      </c>
      <c r="H46" s="23">
        <f t="shared" si="89"/>
        <v>6.313859051611213</v>
      </c>
      <c r="I46" s="23">
        <f t="shared" si="89"/>
        <v>6.3400576368876083</v>
      </c>
      <c r="J46" s="23">
        <f t="shared" si="89"/>
        <v>4.925334031962274</v>
      </c>
      <c r="K46" s="23">
        <f t="shared" si="89"/>
        <v>5.8422845166361013</v>
      </c>
      <c r="L46" s="23">
        <f t="shared" si="89"/>
        <v>3.7463976945244957</v>
      </c>
      <c r="M46" s="23">
        <f t="shared" si="89"/>
        <v>4.5847524233691379</v>
      </c>
      <c r="N46" s="23">
        <f t="shared" si="89"/>
        <v>3.9821849620120515</v>
      </c>
      <c r="O46" s="23">
        <f t="shared" si="89"/>
        <v>3.7987948650772858</v>
      </c>
      <c r="P46" s="23">
        <f t="shared" si="89"/>
        <v>3.9559863767356562</v>
      </c>
      <c r="Q46" s="23">
        <f t="shared" si="89"/>
        <v>4.6633481791983229</v>
      </c>
      <c r="R46" s="23">
        <f t="shared" si="89"/>
        <v>3.8511920356300759</v>
      </c>
      <c r="S46" s="23">
        <f t="shared" si="89"/>
        <v>3.7463976945244957</v>
      </c>
      <c r="T46" s="23">
        <f t="shared" si="89"/>
        <v>3.5630075975897304</v>
      </c>
      <c r="U46" s="23">
        <f t="shared" si="89"/>
        <v>4.1131778883940271</v>
      </c>
      <c r="V46" s="23">
        <f t="shared" ref="V46" si="90">V8/$W8*100</f>
        <v>3.117631647891014</v>
      </c>
      <c r="W46" s="25">
        <f t="shared" si="83"/>
        <v>100</v>
      </c>
      <c r="X46" s="121">
        <f t="shared" si="86"/>
        <v>99.999999999999972</v>
      </c>
    </row>
    <row r="47" spans="1:24">
      <c r="A47" s="198" t="s">
        <v>3</v>
      </c>
      <c r="B47" s="20" t="s">
        <v>9</v>
      </c>
      <c r="C47" s="22">
        <f t="shared" ref="C47:U47" si="91">C9/$W9*100</f>
        <v>4.3012882689654228</v>
      </c>
      <c r="D47" s="22">
        <f t="shared" si="91"/>
        <v>4.5818590417901888</v>
      </c>
      <c r="E47" s="22">
        <f t="shared" si="91"/>
        <v>4.2191491687044902</v>
      </c>
      <c r="F47" s="22">
        <f t="shared" si="91"/>
        <v>4.9326151996611971</v>
      </c>
      <c r="G47" s="22">
        <f t="shared" si="91"/>
        <v>5.2379472397163891</v>
      </c>
      <c r="H47" s="22">
        <f t="shared" si="91"/>
        <v>5.1117501605213187</v>
      </c>
      <c r="I47" s="22">
        <f t="shared" si="91"/>
        <v>5.1071394417956526</v>
      </c>
      <c r="J47" s="22">
        <f t="shared" si="91"/>
        <v>4.9667686717031652</v>
      </c>
      <c r="K47" s="22">
        <f t="shared" si="91"/>
        <v>5.3226478503804699</v>
      </c>
      <c r="L47" s="22">
        <f t="shared" si="91"/>
        <v>6.8580171860271317</v>
      </c>
      <c r="M47" s="22">
        <f t="shared" si="91"/>
        <v>5.5941679531141135</v>
      </c>
      <c r="N47" s="22">
        <f t="shared" si="91"/>
        <v>5.3784887771690864</v>
      </c>
      <c r="O47" s="22">
        <f t="shared" si="91"/>
        <v>5.2116490662440746</v>
      </c>
      <c r="P47" s="22">
        <f t="shared" si="91"/>
        <v>5.1525635596114698</v>
      </c>
      <c r="Q47" s="22">
        <f t="shared" si="91"/>
        <v>5.0024590499870216</v>
      </c>
      <c r="R47" s="22">
        <f t="shared" si="91"/>
        <v>4.9068293282695112</v>
      </c>
      <c r="S47" s="22">
        <f t="shared" si="91"/>
        <v>4.8680651375018789</v>
      </c>
      <c r="T47" s="22">
        <f t="shared" si="91"/>
        <v>5.0019467479063922</v>
      </c>
      <c r="U47" s="22">
        <f t="shared" si="91"/>
        <v>4.838522384185576</v>
      </c>
      <c r="V47" s="22">
        <f t="shared" ref="V47" si="92">V9/$W9*100</f>
        <v>3.406125766745447</v>
      </c>
      <c r="W47" s="24">
        <f t="shared" si="83"/>
        <v>100</v>
      </c>
      <c r="X47" s="121">
        <f t="shared" si="86"/>
        <v>99.999999999999986</v>
      </c>
    </row>
    <row r="48" spans="1:24" ht="22.5">
      <c r="A48" s="199"/>
      <c r="B48" s="16" t="s">
        <v>10</v>
      </c>
      <c r="C48" s="23">
        <f t="shared" ref="C48:U48" si="93">C10/$W10*100</f>
        <v>5.5705338255423289</v>
      </c>
      <c r="D48" s="23">
        <f t="shared" si="93"/>
        <v>5.6908208552822597</v>
      </c>
      <c r="E48" s="23">
        <f t="shared" si="93"/>
        <v>5.6866730266705376</v>
      </c>
      <c r="F48" s="23">
        <f t="shared" si="93"/>
        <v>6.2549255464764197</v>
      </c>
      <c r="G48" s="23">
        <f t="shared" si="93"/>
        <v>6.3129951470405246</v>
      </c>
      <c r="H48" s="23">
        <f t="shared" si="93"/>
        <v>5.9811688581027829</v>
      </c>
      <c r="I48" s="23">
        <f t="shared" si="93"/>
        <v>5.5663859969306069</v>
      </c>
      <c r="J48" s="23">
        <f t="shared" si="93"/>
        <v>5.4502467958023972</v>
      </c>
      <c r="K48" s="23">
        <f t="shared" si="93"/>
        <v>4.9608030196192292</v>
      </c>
      <c r="L48" s="23">
        <f t="shared" si="93"/>
        <v>5.7903687419635821</v>
      </c>
      <c r="M48" s="23">
        <f t="shared" si="93"/>
        <v>4.8902899332199592</v>
      </c>
      <c r="N48" s="23">
        <f t="shared" si="93"/>
        <v>4.9939856485130028</v>
      </c>
      <c r="O48" s="23">
        <f t="shared" si="93"/>
        <v>4.4049939856485132</v>
      </c>
      <c r="P48" s="23">
        <f t="shared" si="93"/>
        <v>4.463063586212618</v>
      </c>
      <c r="Q48" s="23">
        <f t="shared" si="93"/>
        <v>4.454767928989174</v>
      </c>
      <c r="R48" s="23">
        <f t="shared" si="93"/>
        <v>4.3344808992492423</v>
      </c>
      <c r="S48" s="23">
        <f t="shared" si="93"/>
        <v>4.3427765564726863</v>
      </c>
      <c r="T48" s="23">
        <f t="shared" si="93"/>
        <v>4.1893068978389811</v>
      </c>
      <c r="U48" s="23">
        <f t="shared" si="93"/>
        <v>3.8118544941723007</v>
      </c>
      <c r="V48" s="23">
        <f t="shared" ref="V48" si="94">V10/$W10*100</f>
        <v>2.8495582562528514</v>
      </c>
      <c r="W48" s="25">
        <f t="shared" si="83"/>
        <v>100</v>
      </c>
      <c r="X48" s="121">
        <f t="shared" si="86"/>
        <v>99.999999999999972</v>
      </c>
    </row>
    <row r="49" spans="1:25">
      <c r="A49" s="198" t="s">
        <v>4</v>
      </c>
      <c r="B49" s="20" t="s">
        <v>9</v>
      </c>
      <c r="C49" s="22">
        <f t="shared" ref="C49:U49" si="95">C11/$W11*100</f>
        <v>0</v>
      </c>
      <c r="D49" s="22">
        <f t="shared" si="95"/>
        <v>0</v>
      </c>
      <c r="E49" s="22">
        <f t="shared" si="95"/>
        <v>0</v>
      </c>
      <c r="F49" s="22">
        <f t="shared" si="95"/>
        <v>1.5373154544223215</v>
      </c>
      <c r="G49" s="22">
        <f t="shared" si="95"/>
        <v>4.0958959772450223</v>
      </c>
      <c r="H49" s="22">
        <f t="shared" si="95"/>
        <v>3.154544223215495</v>
      </c>
      <c r="I49" s="22">
        <f t="shared" si="95"/>
        <v>3.5310849248273062</v>
      </c>
      <c r="J49" s="22">
        <f t="shared" si="95"/>
        <v>4.17174590274956</v>
      </c>
      <c r="K49" s="22">
        <f t="shared" si="95"/>
        <v>6.6463497223350947</v>
      </c>
      <c r="L49" s="22">
        <f t="shared" si="95"/>
        <v>10.241094406067994</v>
      </c>
      <c r="M49" s="22">
        <f t="shared" si="95"/>
        <v>8.0211296221048354</v>
      </c>
      <c r="N49" s="22">
        <f t="shared" si="95"/>
        <v>7.2964919409454154</v>
      </c>
      <c r="O49" s="22">
        <f t="shared" si="95"/>
        <v>7.2396044968170123</v>
      </c>
      <c r="P49" s="22">
        <f t="shared" si="95"/>
        <v>7.4495462549099276</v>
      </c>
      <c r="Q49" s="22">
        <f t="shared" si="95"/>
        <v>7.2680482188812139</v>
      </c>
      <c r="R49" s="22">
        <f t="shared" si="95"/>
        <v>6.81972098063118</v>
      </c>
      <c r="S49" s="22">
        <f t="shared" si="95"/>
        <v>7.2639848300148993</v>
      </c>
      <c r="T49" s="22">
        <f t="shared" si="95"/>
        <v>6.1939590952187453</v>
      </c>
      <c r="U49" s="22">
        <f t="shared" si="95"/>
        <v>5.1835297304618724</v>
      </c>
      <c r="V49" s="22">
        <f t="shared" ref="V49" si="96">V11/$W11*100</f>
        <v>3.8859542191521061</v>
      </c>
      <c r="W49" s="24">
        <f t="shared" si="83"/>
        <v>100</v>
      </c>
      <c r="X49" s="121">
        <f t="shared" si="86"/>
        <v>100</v>
      </c>
    </row>
    <row r="50" spans="1:25" ht="22.5">
      <c r="A50" s="199"/>
      <c r="B50" s="16" t="s">
        <v>10</v>
      </c>
      <c r="C50" s="23">
        <f t="shared" ref="C50:U50" si="97">C12/$W12*100</f>
        <v>0</v>
      </c>
      <c r="D50" s="23">
        <f t="shared" si="97"/>
        <v>0</v>
      </c>
      <c r="E50" s="23">
        <f t="shared" si="97"/>
        <v>0</v>
      </c>
      <c r="F50" s="23">
        <f t="shared" si="97"/>
        <v>2.4611398963730569</v>
      </c>
      <c r="G50" s="23">
        <f t="shared" si="97"/>
        <v>5.3540587219343694</v>
      </c>
      <c r="H50" s="23">
        <f t="shared" si="97"/>
        <v>3.3246977547495686</v>
      </c>
      <c r="I50" s="23">
        <f t="shared" si="97"/>
        <v>4.8359240069084635</v>
      </c>
      <c r="J50" s="23">
        <f t="shared" si="97"/>
        <v>4.4041450777202069</v>
      </c>
      <c r="K50" s="23">
        <f t="shared" si="97"/>
        <v>7.2970639032815203</v>
      </c>
      <c r="L50" s="23">
        <f t="shared" si="97"/>
        <v>9.5854922279792731</v>
      </c>
      <c r="M50" s="23">
        <f t="shared" si="97"/>
        <v>7.9447322970639025</v>
      </c>
      <c r="N50" s="23">
        <f t="shared" si="97"/>
        <v>7.2970639032815203</v>
      </c>
      <c r="O50" s="23">
        <f t="shared" si="97"/>
        <v>6.8652849740932638</v>
      </c>
      <c r="P50" s="23">
        <f t="shared" si="97"/>
        <v>7.0379965457685669</v>
      </c>
      <c r="Q50" s="23">
        <f t="shared" si="97"/>
        <v>6.390328151986183</v>
      </c>
      <c r="R50" s="23">
        <f t="shared" si="97"/>
        <v>6.0880829015544045</v>
      </c>
      <c r="S50" s="23">
        <f t="shared" si="97"/>
        <v>6.9948186528497409</v>
      </c>
      <c r="T50" s="23">
        <f t="shared" si="97"/>
        <v>5.8721934369602762</v>
      </c>
      <c r="U50" s="23">
        <f t="shared" si="97"/>
        <v>4.6200345423143352</v>
      </c>
      <c r="V50" s="23">
        <f t="shared" ref="V50" si="98">V12/$W12*100</f>
        <v>3.6269430051813467</v>
      </c>
      <c r="W50" s="25">
        <f t="shared" si="83"/>
        <v>100</v>
      </c>
      <c r="X50" s="121">
        <f t="shared" si="86"/>
        <v>99.999999999999986</v>
      </c>
    </row>
    <row r="51" spans="1:25">
      <c r="A51" s="198" t="s">
        <v>5</v>
      </c>
      <c r="B51" s="20" t="s">
        <v>9</v>
      </c>
      <c r="C51" s="22">
        <f t="shared" ref="C51:U51" si="99">C13/$W13*100</f>
        <v>10.01593835910349</v>
      </c>
      <c r="D51" s="22">
        <f t="shared" si="99"/>
        <v>10.275526130892596</v>
      </c>
      <c r="E51" s="22">
        <f t="shared" si="99"/>
        <v>9.1103283396285129</v>
      </c>
      <c r="F51" s="22">
        <f t="shared" si="99"/>
        <v>7.1364238660423354</v>
      </c>
      <c r="G51" s="22">
        <f t="shared" si="99"/>
        <v>5.7625656042665767</v>
      </c>
      <c r="H51" s="22">
        <f t="shared" si="99"/>
        <v>6.2244479339076797</v>
      </c>
      <c r="I51" s="22">
        <f t="shared" si="99"/>
        <v>5.5746532935345909</v>
      </c>
      <c r="J51" s="22">
        <f t="shared" si="99"/>
        <v>4.9206147113883816</v>
      </c>
      <c r="K51" s="22">
        <f t="shared" si="99"/>
        <v>4.2132910825352363</v>
      </c>
      <c r="L51" s="22">
        <f t="shared" si="99"/>
        <v>4.68413284480848</v>
      </c>
      <c r="M51" s="22">
        <f t="shared" si="99"/>
        <v>3.4741378903836995</v>
      </c>
      <c r="N51" s="22">
        <f t="shared" si="99"/>
        <v>3.3755841314301613</v>
      </c>
      <c r="O51" s="22">
        <f t="shared" si="99"/>
        <v>3.2362413765460918</v>
      </c>
      <c r="P51" s="22">
        <f t="shared" si="99"/>
        <v>3.2239811003126366</v>
      </c>
      <c r="Q51" s="22">
        <f t="shared" si="99"/>
        <v>3.1183541050705674</v>
      </c>
      <c r="R51" s="22">
        <f t="shared" si="99"/>
        <v>3.115053261469253</v>
      </c>
      <c r="S51" s="22">
        <f t="shared" si="99"/>
        <v>3.0594104693328052</v>
      </c>
      <c r="T51" s="22">
        <f t="shared" si="99"/>
        <v>3.3711044151140914</v>
      </c>
      <c r="U51" s="22">
        <f t="shared" si="99"/>
        <v>3.6245620487864687</v>
      </c>
      <c r="V51" s="22">
        <f t="shared" ref="V51" si="100">V13/$W13*100</f>
        <v>2.4836490354463447</v>
      </c>
      <c r="W51" s="24">
        <f t="shared" si="83"/>
        <v>100</v>
      </c>
      <c r="X51" s="121">
        <f t="shared" si="86"/>
        <v>100</v>
      </c>
    </row>
    <row r="52" spans="1:25" ht="22.5">
      <c r="A52" s="199"/>
      <c r="B52" s="16" t="s">
        <v>10</v>
      </c>
      <c r="C52" s="23">
        <f t="shared" ref="C52:U52" si="101">C14/$W14*100</f>
        <v>11.437132519222072</v>
      </c>
      <c r="D52" s="23">
        <f t="shared" si="101"/>
        <v>11.244911804613297</v>
      </c>
      <c r="E52" s="23">
        <f t="shared" si="101"/>
        <v>10.396879240162821</v>
      </c>
      <c r="F52" s="23">
        <f t="shared" si="101"/>
        <v>7.7962460425147002</v>
      </c>
      <c r="G52" s="23">
        <f t="shared" si="101"/>
        <v>6.2075983717774763</v>
      </c>
      <c r="H52" s="23">
        <f t="shared" si="101"/>
        <v>6.733378561736771</v>
      </c>
      <c r="I52" s="23">
        <f t="shared" si="101"/>
        <v>5.5857078245137952</v>
      </c>
      <c r="J52" s="23">
        <f t="shared" si="101"/>
        <v>5.0260063319764816</v>
      </c>
      <c r="K52" s="23">
        <f t="shared" si="101"/>
        <v>3.8613749434644955</v>
      </c>
      <c r="L52" s="23">
        <f t="shared" si="101"/>
        <v>3.6239258254183628</v>
      </c>
      <c r="M52" s="23">
        <f t="shared" si="101"/>
        <v>3.0189959294436908</v>
      </c>
      <c r="N52" s="23">
        <f t="shared" si="101"/>
        <v>3.3073270013568523</v>
      </c>
      <c r="O52" s="23">
        <f t="shared" si="101"/>
        <v>2.7306648575305292</v>
      </c>
      <c r="P52" s="23">
        <f t="shared" si="101"/>
        <v>2.7250113071008593</v>
      </c>
      <c r="Q52" s="23">
        <f t="shared" si="101"/>
        <v>2.6910900045228403</v>
      </c>
      <c r="R52" s="23">
        <f t="shared" si="101"/>
        <v>2.6515151515151514</v>
      </c>
      <c r="S52" s="23">
        <f t="shared" si="101"/>
        <v>2.905924920850294</v>
      </c>
      <c r="T52" s="23">
        <f t="shared" si="101"/>
        <v>2.8380823156942561</v>
      </c>
      <c r="U52" s="23">
        <f t="shared" si="101"/>
        <v>3.0076888285843508</v>
      </c>
      <c r="V52" s="23">
        <f t="shared" ref="V52" si="102">V14/$W14*100</f>
        <v>2.2105382180009046</v>
      </c>
      <c r="W52" s="25">
        <f t="shared" si="83"/>
        <v>100</v>
      </c>
      <c r="X52" s="121">
        <f t="shared" si="86"/>
        <v>100</v>
      </c>
    </row>
    <row r="53" spans="1:25">
      <c r="A53" s="198" t="s">
        <v>1</v>
      </c>
      <c r="B53" s="20" t="s">
        <v>9</v>
      </c>
      <c r="C53" s="22">
        <f t="shared" ref="C53:U53" si="103">C15/$W15*100</f>
        <v>6.6883406308172315</v>
      </c>
      <c r="D53" s="22">
        <f t="shared" si="103"/>
        <v>7.1484753939330377</v>
      </c>
      <c r="E53" s="22">
        <f t="shared" si="103"/>
        <v>6.4855841919893731</v>
      </c>
      <c r="F53" s="22">
        <f t="shared" si="103"/>
        <v>6.1185251216975605</v>
      </c>
      <c r="G53" s="22">
        <f t="shared" si="103"/>
        <v>6.1220209223670068</v>
      </c>
      <c r="H53" s="22">
        <f t="shared" si="103"/>
        <v>5.8200711395436233</v>
      </c>
      <c r="I53" s="22">
        <f t="shared" si="103"/>
        <v>5.9581552659867336</v>
      </c>
      <c r="J53" s="22">
        <f t="shared" si="103"/>
        <v>5.4062557352979734</v>
      </c>
      <c r="K53" s="22">
        <f t="shared" si="103"/>
        <v>5.3310960209048881</v>
      </c>
      <c r="L53" s="22">
        <f t="shared" si="103"/>
        <v>5.2782220357795202</v>
      </c>
      <c r="M53" s="22">
        <f t="shared" si="103"/>
        <v>4.8097847460737784</v>
      </c>
      <c r="N53" s="22">
        <f t="shared" si="103"/>
        <v>4.1093136869335707</v>
      </c>
      <c r="O53" s="22">
        <f t="shared" si="103"/>
        <v>4.0485741503019499</v>
      </c>
      <c r="P53" s="22">
        <f t="shared" si="103"/>
        <v>3.9974480655113047</v>
      </c>
      <c r="Q53" s="22">
        <f t="shared" si="103"/>
        <v>4.0109942931054068</v>
      </c>
      <c r="R53" s="22">
        <f t="shared" si="103"/>
        <v>4.0900867832516186</v>
      </c>
      <c r="S53" s="22">
        <f t="shared" si="103"/>
        <v>4.1053809111804442</v>
      </c>
      <c r="T53" s="22">
        <f t="shared" si="103"/>
        <v>4.1237338646950352</v>
      </c>
      <c r="U53" s="22">
        <f t="shared" si="103"/>
        <v>3.9659858594862922</v>
      </c>
      <c r="V53" s="22">
        <f t="shared" ref="V53" si="104">V15/$W15*100</f>
        <v>2.3819511811436511</v>
      </c>
      <c r="W53" s="24">
        <f t="shared" si="83"/>
        <v>100</v>
      </c>
      <c r="X53" s="121">
        <f t="shared" si="86"/>
        <v>100.00000000000001</v>
      </c>
    </row>
    <row r="54" spans="1:25" ht="22.5">
      <c r="A54" s="199"/>
      <c r="B54" s="16" t="s">
        <v>10</v>
      </c>
      <c r="C54" s="23">
        <f t="shared" ref="C54:U54" si="105">C16/$W16*100</f>
        <v>8.7408394403730849</v>
      </c>
      <c r="D54" s="23">
        <f t="shared" si="105"/>
        <v>9.260493004663557</v>
      </c>
      <c r="E54" s="23">
        <f t="shared" si="105"/>
        <v>8.167888074616922</v>
      </c>
      <c r="F54" s="23">
        <f t="shared" si="105"/>
        <v>7.115256495669553</v>
      </c>
      <c r="G54" s="23">
        <f t="shared" si="105"/>
        <v>6.435709526982011</v>
      </c>
      <c r="H54" s="23">
        <f t="shared" si="105"/>
        <v>6.435709526982011</v>
      </c>
      <c r="I54" s="23">
        <f t="shared" si="105"/>
        <v>5.9427048634243835</v>
      </c>
      <c r="J54" s="23">
        <f t="shared" si="105"/>
        <v>5.1698867421718857</v>
      </c>
      <c r="K54" s="23">
        <f t="shared" si="105"/>
        <v>4.2638241172551634</v>
      </c>
      <c r="L54" s="23">
        <f t="shared" si="105"/>
        <v>4.5436375749500328</v>
      </c>
      <c r="M54" s="23">
        <f t="shared" si="105"/>
        <v>3.8241172551632245</v>
      </c>
      <c r="N54" s="23">
        <f t="shared" si="105"/>
        <v>3.7708194536975346</v>
      </c>
      <c r="O54" s="23">
        <f t="shared" si="105"/>
        <v>3.3577614923384411</v>
      </c>
      <c r="P54" s="23">
        <f t="shared" si="105"/>
        <v>3.2511658894070621</v>
      </c>
      <c r="Q54" s="23">
        <f t="shared" si="105"/>
        <v>3.6242504996668887</v>
      </c>
      <c r="R54" s="23">
        <f t="shared" si="105"/>
        <v>3.2644903397734839</v>
      </c>
      <c r="S54" s="23">
        <f t="shared" si="105"/>
        <v>3.3710859427048634</v>
      </c>
      <c r="T54" s="23">
        <f t="shared" si="105"/>
        <v>3.4377081945369752</v>
      </c>
      <c r="U54" s="23">
        <f t="shared" si="105"/>
        <v>3.6775483011325787</v>
      </c>
      <c r="V54" s="23">
        <f t="shared" ref="V54" si="106">V16/$W16*100</f>
        <v>2.3451032644903398</v>
      </c>
      <c r="W54" s="25">
        <f t="shared" si="83"/>
        <v>100</v>
      </c>
      <c r="X54" s="121">
        <f t="shared" si="86"/>
        <v>100</v>
      </c>
    </row>
    <row r="55" spans="1:25">
      <c r="A55" s="200" t="s">
        <v>7</v>
      </c>
      <c r="B55" s="20" t="s">
        <v>9</v>
      </c>
      <c r="C55" s="22">
        <f t="shared" ref="C55:U55" si="107">C17/$W17*100</f>
        <v>5.0610583446404345</v>
      </c>
      <c r="D55" s="22">
        <f t="shared" si="107"/>
        <v>7.1573948439620079</v>
      </c>
      <c r="E55" s="22">
        <f t="shared" si="107"/>
        <v>4.6947082767978294</v>
      </c>
      <c r="F55" s="22">
        <f t="shared" si="107"/>
        <v>4.4911804613297148</v>
      </c>
      <c r="G55" s="22">
        <f t="shared" si="107"/>
        <v>4.3351424694708278</v>
      </c>
      <c r="H55" s="22">
        <f t="shared" si="107"/>
        <v>4.4979647218453191</v>
      </c>
      <c r="I55" s="22">
        <f t="shared" si="107"/>
        <v>5.1221166892808689</v>
      </c>
      <c r="J55" s="22">
        <f t="shared" si="107"/>
        <v>4.4776119402985071</v>
      </c>
      <c r="K55" s="22">
        <f t="shared" si="107"/>
        <v>5.6648575305291722</v>
      </c>
      <c r="L55" s="22">
        <f t="shared" si="107"/>
        <v>3.8941655359565805</v>
      </c>
      <c r="M55" s="22">
        <f t="shared" si="107"/>
        <v>4.0976933514246943</v>
      </c>
      <c r="N55" s="22">
        <f t="shared" si="107"/>
        <v>5.644504748982361</v>
      </c>
      <c r="O55" s="22">
        <f t="shared" si="107"/>
        <v>4.5793758480325648</v>
      </c>
      <c r="P55" s="22">
        <f t="shared" si="107"/>
        <v>4.5115332428765269</v>
      </c>
      <c r="Q55" s="22">
        <f t="shared" si="107"/>
        <v>4.3622795115332433</v>
      </c>
      <c r="R55" s="22">
        <f t="shared" si="107"/>
        <v>5.2781546811397559</v>
      </c>
      <c r="S55" s="22">
        <f t="shared" si="107"/>
        <v>4.9728629579375845</v>
      </c>
      <c r="T55" s="22">
        <f t="shared" si="107"/>
        <v>6.1736770691994565</v>
      </c>
      <c r="U55" s="22">
        <f t="shared" si="107"/>
        <v>6.5943012211668925</v>
      </c>
      <c r="V55" s="22">
        <f t="shared" ref="V55" si="108">V17/$W17*100</f>
        <v>4.389416553595658</v>
      </c>
      <c r="W55" s="24">
        <f t="shared" si="83"/>
        <v>100</v>
      </c>
      <c r="X55" s="121">
        <f t="shared" si="86"/>
        <v>99.999999999999986</v>
      </c>
    </row>
    <row r="56" spans="1:25" ht="22.5">
      <c r="A56" s="199"/>
      <c r="B56" s="16" t="s">
        <v>10</v>
      </c>
      <c r="C56" s="23">
        <f t="shared" ref="C56:U56" si="109">C18/$W18*100</f>
        <v>7.4695121951219505</v>
      </c>
      <c r="D56" s="23">
        <f t="shared" si="109"/>
        <v>6.4024390243902438</v>
      </c>
      <c r="E56" s="23">
        <f t="shared" si="109"/>
        <v>7.4695121951219505</v>
      </c>
      <c r="F56" s="23">
        <f t="shared" si="109"/>
        <v>7.4695121951219505</v>
      </c>
      <c r="G56" s="23">
        <f t="shared" si="109"/>
        <v>7.3170731707317067</v>
      </c>
      <c r="H56" s="23">
        <f t="shared" si="109"/>
        <v>5.3353658536585362</v>
      </c>
      <c r="I56" s="23">
        <f t="shared" si="109"/>
        <v>5.6402439024390247</v>
      </c>
      <c r="J56" s="23">
        <f t="shared" si="109"/>
        <v>4.8780487804878048</v>
      </c>
      <c r="K56" s="23">
        <f t="shared" si="109"/>
        <v>4.725609756097561</v>
      </c>
      <c r="L56" s="23">
        <f t="shared" si="109"/>
        <v>2.7439024390243905</v>
      </c>
      <c r="M56" s="23">
        <f t="shared" si="109"/>
        <v>4.5731707317073171</v>
      </c>
      <c r="N56" s="23">
        <f t="shared" si="109"/>
        <v>3.9634146341463414</v>
      </c>
      <c r="O56" s="23">
        <f t="shared" si="109"/>
        <v>3.9634146341463414</v>
      </c>
      <c r="P56" s="23">
        <f t="shared" si="109"/>
        <v>4.2682926829268295</v>
      </c>
      <c r="Q56" s="23">
        <f t="shared" si="109"/>
        <v>5.0304878048780495</v>
      </c>
      <c r="R56" s="23">
        <f t="shared" si="109"/>
        <v>2.1341463414634148</v>
      </c>
      <c r="S56" s="23">
        <f t="shared" si="109"/>
        <v>3.3536585365853662</v>
      </c>
      <c r="T56" s="23">
        <f t="shared" si="109"/>
        <v>5.3353658536585362</v>
      </c>
      <c r="U56" s="23">
        <f t="shared" si="109"/>
        <v>4.725609756097561</v>
      </c>
      <c r="V56" s="23">
        <f t="shared" ref="V56" si="110">V18/$W18*100</f>
        <v>3.2012195121951219</v>
      </c>
      <c r="W56" s="25">
        <f t="shared" si="83"/>
        <v>100</v>
      </c>
      <c r="X56" s="121">
        <f t="shared" si="86"/>
        <v>100</v>
      </c>
    </row>
    <row r="57" spans="1:25">
      <c r="A57" s="201" t="s">
        <v>59</v>
      </c>
      <c r="B57" s="20" t="s">
        <v>9</v>
      </c>
      <c r="C57" s="24">
        <f t="shared" ref="C57:U57" si="111">C19/$W19*100</f>
        <v>6.3836167908289427</v>
      </c>
      <c r="D57" s="24">
        <f t="shared" si="111"/>
        <v>6.4394704048634859</v>
      </c>
      <c r="E57" s="24">
        <f t="shared" si="111"/>
        <v>6.1208718792824337</v>
      </c>
      <c r="F57" s="24">
        <f t="shared" si="111"/>
        <v>5.9078177590229553</v>
      </c>
      <c r="G57" s="24">
        <f t="shared" si="111"/>
        <v>5.8234064978473796</v>
      </c>
      <c r="H57" s="24">
        <f t="shared" si="111"/>
        <v>5.7776220627113313</v>
      </c>
      <c r="I57" s="24">
        <f t="shared" si="111"/>
        <v>5.6016419312636598</v>
      </c>
      <c r="J57" s="24">
        <f t="shared" si="111"/>
        <v>5.3127171545810636</v>
      </c>
      <c r="K57" s="24">
        <f t="shared" si="111"/>
        <v>5.2263891099525219</v>
      </c>
      <c r="L57" s="24">
        <f t="shared" si="111"/>
        <v>5.1679636092595684</v>
      </c>
      <c r="M57" s="24">
        <f t="shared" si="111"/>
        <v>4.9894115911534866</v>
      </c>
      <c r="N57" s="24">
        <f t="shared" si="111"/>
        <v>4.5669913390503618</v>
      </c>
      <c r="O57" s="24">
        <f t="shared" si="111"/>
        <v>4.4076314185556287</v>
      </c>
      <c r="P57" s="24">
        <f t="shared" si="111"/>
        <v>4.2953176134444648</v>
      </c>
      <c r="Q57" s="24">
        <f t="shared" si="111"/>
        <v>4.2348540138901294</v>
      </c>
      <c r="R57" s="24">
        <f t="shared" si="111"/>
        <v>4.2652313921573954</v>
      </c>
      <c r="S57" s="24">
        <f t="shared" si="111"/>
        <v>4.2444136680732782</v>
      </c>
      <c r="T57" s="24">
        <f t="shared" si="111"/>
        <v>4.1866675336674524</v>
      </c>
      <c r="U57" s="24">
        <f t="shared" si="111"/>
        <v>4.1776901934446977</v>
      </c>
      <c r="V57" s="24">
        <f t="shared" ref="V57" si="112">V19/$W19*100</f>
        <v>2.8702740369497617</v>
      </c>
      <c r="W57" s="24">
        <f t="shared" si="83"/>
        <v>100</v>
      </c>
      <c r="X57" s="121">
        <f t="shared" si="86"/>
        <v>99.999999999999986</v>
      </c>
    </row>
    <row r="58" spans="1:25" ht="16.149999999999999" customHeight="1">
      <c r="A58" s="202"/>
      <c r="B58" s="16" t="s">
        <v>10</v>
      </c>
      <c r="C58" s="25">
        <f t="shared" ref="C58:U58" si="113">C20/$W20*100</f>
        <v>7.7801079934432558</v>
      </c>
      <c r="D58" s="25">
        <f t="shared" si="113"/>
        <v>7.6318580657602926</v>
      </c>
      <c r="E58" s="25">
        <f t="shared" si="113"/>
        <v>7.1461286279047336</v>
      </c>
      <c r="F58" s="25">
        <f t="shared" si="113"/>
        <v>6.6869154372770234</v>
      </c>
      <c r="G58" s="25">
        <f t="shared" si="113"/>
        <v>6.3530517789991316</v>
      </c>
      <c r="H58" s="25">
        <f t="shared" si="113"/>
        <v>6.2409603702632346</v>
      </c>
      <c r="I58" s="25">
        <f t="shared" si="113"/>
        <v>5.6865297464082536</v>
      </c>
      <c r="J58" s="25">
        <f t="shared" si="113"/>
        <v>5.2598592228328993</v>
      </c>
      <c r="K58" s="25">
        <f t="shared" si="113"/>
        <v>4.7885931925561662</v>
      </c>
      <c r="L58" s="25">
        <f t="shared" si="113"/>
        <v>4.6656542281361491</v>
      </c>
      <c r="M58" s="25">
        <f t="shared" si="113"/>
        <v>4.3583068170861061</v>
      </c>
      <c r="N58" s="25">
        <f t="shared" si="113"/>
        <v>4.23657313663099</v>
      </c>
      <c r="O58" s="25">
        <f t="shared" si="113"/>
        <v>3.8099026130556357</v>
      </c>
      <c r="P58" s="25">
        <f t="shared" si="113"/>
        <v>3.8267765885642659</v>
      </c>
      <c r="Q58" s="25">
        <f t="shared" si="113"/>
        <v>3.9002989104232957</v>
      </c>
      <c r="R58" s="25">
        <f t="shared" si="113"/>
        <v>3.7424067110211165</v>
      </c>
      <c r="S58" s="25">
        <f t="shared" si="113"/>
        <v>3.8303924404589718</v>
      </c>
      <c r="T58" s="25">
        <f t="shared" si="113"/>
        <v>3.7195063156879762</v>
      </c>
      <c r="U58" s="25">
        <f t="shared" si="113"/>
        <v>3.5941567833381547</v>
      </c>
      <c r="V58" s="25">
        <f t="shared" ref="V58" si="114">V20/$W20*100</f>
        <v>2.7420210201523481</v>
      </c>
      <c r="W58" s="25">
        <f t="shared" si="83"/>
        <v>100</v>
      </c>
      <c r="X58" s="121">
        <f t="shared" si="86"/>
        <v>100.00000000000001</v>
      </c>
    </row>
    <row r="60" spans="1:25">
      <c r="A60" s="204" t="s">
        <v>71</v>
      </c>
      <c r="B60" s="205"/>
      <c r="C60" s="205"/>
      <c r="D60" s="205"/>
      <c r="E60" s="205"/>
      <c r="F60" s="205"/>
      <c r="G60" s="205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6"/>
      <c r="V60" s="206"/>
      <c r="W60" s="206"/>
    </row>
    <row r="61" spans="1:25" s="143" customFormat="1" ht="21">
      <c r="A61" s="207" t="s">
        <v>0</v>
      </c>
      <c r="B61" s="208"/>
      <c r="C61" s="141" t="s">
        <v>12</v>
      </c>
      <c r="D61" s="141" t="s">
        <v>13</v>
      </c>
      <c r="E61" s="141" t="s">
        <v>14</v>
      </c>
      <c r="F61" s="141" t="s">
        <v>15</v>
      </c>
      <c r="G61" s="141" t="s">
        <v>16</v>
      </c>
      <c r="H61" s="141" t="s">
        <v>17</v>
      </c>
      <c r="I61" s="141" t="s">
        <v>18</v>
      </c>
      <c r="J61" s="141" t="s">
        <v>19</v>
      </c>
      <c r="K61" s="141" t="s">
        <v>20</v>
      </c>
      <c r="L61" s="141" t="s">
        <v>21</v>
      </c>
      <c r="M61" s="141" t="s">
        <v>22</v>
      </c>
      <c r="N61" s="141" t="s">
        <v>23</v>
      </c>
      <c r="O61" s="141" t="s">
        <v>24</v>
      </c>
      <c r="P61" s="141" t="s">
        <v>47</v>
      </c>
      <c r="Q61" s="142" t="s">
        <v>53</v>
      </c>
      <c r="R61" s="142" t="s">
        <v>61</v>
      </c>
      <c r="S61" s="142" t="s">
        <v>72</v>
      </c>
      <c r="T61" s="142" t="s">
        <v>73</v>
      </c>
      <c r="U61" s="142" t="s">
        <v>78</v>
      </c>
      <c r="V61" s="142" t="s">
        <v>77</v>
      </c>
      <c r="W61" s="142" t="s">
        <v>76</v>
      </c>
      <c r="X61" s="142" t="s">
        <v>82</v>
      </c>
      <c r="Y61" s="142" t="s">
        <v>83</v>
      </c>
    </row>
    <row r="62" spans="1:25">
      <c r="A62" s="203" t="s">
        <v>2</v>
      </c>
      <c r="B62" s="12" t="s">
        <v>9</v>
      </c>
      <c r="C62" s="22">
        <f>(D5-C5)/C5*100</f>
        <v>-2.1851246306973007</v>
      </c>
      <c r="D62" s="22">
        <f t="shared" ref="D62:U62" si="115">(E5-D5)/D5*100</f>
        <v>-1.9524239616201189</v>
      </c>
      <c r="E62" s="22">
        <f t="shared" si="115"/>
        <v>-2.8526651393433307</v>
      </c>
      <c r="F62" s="22">
        <f t="shared" si="115"/>
        <v>-0.44886951381705331</v>
      </c>
      <c r="G62" s="22">
        <f t="shared" si="115"/>
        <v>-1.2394930696008757</v>
      </c>
      <c r="H62" s="22">
        <f t="shared" si="115"/>
        <v>-3.2397056521058398</v>
      </c>
      <c r="I62" s="22">
        <f t="shared" si="115"/>
        <v>-4.6090018252190914</v>
      </c>
      <c r="J62" s="22">
        <f t="shared" si="115"/>
        <v>-3.4902735087969274</v>
      </c>
      <c r="K62" s="22">
        <f t="shared" si="115"/>
        <v>-9.9362331882702808</v>
      </c>
      <c r="L62" s="22">
        <f t="shared" si="115"/>
        <v>6.0255729719602824</v>
      </c>
      <c r="M62" s="22">
        <f t="shared" si="115"/>
        <v>-9.8186610515155763</v>
      </c>
      <c r="N62" s="22">
        <f t="shared" si="115"/>
        <v>-3.6526325242678812</v>
      </c>
      <c r="O62" s="22">
        <f t="shared" si="115"/>
        <v>-3.5072407277164381</v>
      </c>
      <c r="P62" s="22">
        <f t="shared" si="115"/>
        <v>-1.5130758557704129</v>
      </c>
      <c r="Q62" s="22">
        <f t="shared" si="115"/>
        <v>1.6370785815552247</v>
      </c>
      <c r="R62" s="22">
        <f t="shared" si="115"/>
        <v>-0.4561923728144438</v>
      </c>
      <c r="S62" s="22">
        <f t="shared" si="115"/>
        <v>-3.5023398873681333</v>
      </c>
      <c r="T62" s="22">
        <f t="shared" si="115"/>
        <v>0.76169252828947975</v>
      </c>
      <c r="U62" s="22">
        <f t="shared" si="115"/>
        <v>-31.839894132895846</v>
      </c>
      <c r="V62" s="22">
        <f t="shared" ref="V62:V67" si="116">(V5-C5)/C5*100</f>
        <v>-56.860281673981014</v>
      </c>
      <c r="W62" s="22">
        <f t="shared" ref="W62:W71" si="117">(V5-L5)/L5*100</f>
        <v>-41.29847623805658</v>
      </c>
      <c r="X62" s="22">
        <f>(U5-C5)/C5*100</f>
        <v>-36.708258038608264</v>
      </c>
      <c r="Y62" s="22">
        <f>(U5-L5)/D5*100</f>
        <v>-10.426026063598934</v>
      </c>
    </row>
    <row r="63" spans="1:25" ht="22.5">
      <c r="A63" s="199"/>
      <c r="B63" s="16" t="s">
        <v>10</v>
      </c>
      <c r="C63" s="23">
        <f t="shared" ref="C63:U63" si="118">(D6-C6)/C6*100</f>
        <v>-8.9104339796860561</v>
      </c>
      <c r="D63" s="23">
        <f t="shared" si="118"/>
        <v>-10.086163203243791</v>
      </c>
      <c r="E63" s="23">
        <f t="shared" si="118"/>
        <v>-1.6347237880496055</v>
      </c>
      <c r="F63" s="23">
        <f t="shared" si="118"/>
        <v>0.68767908309455583</v>
      </c>
      <c r="G63" s="23">
        <f t="shared" si="118"/>
        <v>-2.7319294251565167</v>
      </c>
      <c r="H63" s="23">
        <f t="shared" si="118"/>
        <v>-9.2451726155646572</v>
      </c>
      <c r="I63" s="23">
        <f t="shared" si="118"/>
        <v>-6.4474532559638948</v>
      </c>
      <c r="J63" s="23">
        <f t="shared" si="118"/>
        <v>-6.8917987594762238</v>
      </c>
      <c r="K63" s="23">
        <f t="shared" si="118"/>
        <v>-17.838638045891933</v>
      </c>
      <c r="L63" s="23">
        <f t="shared" si="118"/>
        <v>10.54054054054054</v>
      </c>
      <c r="M63" s="23">
        <f t="shared" si="118"/>
        <v>-10.676446617766912</v>
      </c>
      <c r="N63" s="23">
        <f t="shared" si="118"/>
        <v>-5.6569343065693429</v>
      </c>
      <c r="O63" s="23">
        <f t="shared" si="118"/>
        <v>-0.29013539651837528</v>
      </c>
      <c r="P63" s="23">
        <f t="shared" si="118"/>
        <v>2.3278370514064015</v>
      </c>
      <c r="Q63" s="23">
        <f t="shared" si="118"/>
        <v>-1.0426540284360191</v>
      </c>
      <c r="R63" s="23">
        <f t="shared" si="118"/>
        <v>-0.67049808429118773</v>
      </c>
      <c r="S63" s="23">
        <f t="shared" si="118"/>
        <v>-2.700096432015429</v>
      </c>
      <c r="T63" s="23">
        <f t="shared" si="118"/>
        <v>-4.8562933597621409</v>
      </c>
      <c r="U63" s="23">
        <f t="shared" si="118"/>
        <v>-16.979166666666668</v>
      </c>
      <c r="V63" s="23">
        <f t="shared" si="116"/>
        <v>-63.204062788550317</v>
      </c>
      <c r="W63" s="23">
        <f t="shared" si="117"/>
        <v>-28.198198198198199</v>
      </c>
      <c r="X63" s="23">
        <f t="shared" ref="X63:X77" si="119">(U6-C6)/C6*100</f>
        <v>-55.678670360110807</v>
      </c>
      <c r="Y63" s="23">
        <f t="shared" ref="Y63:Y77" si="120">(U6-L6)/D6*100</f>
        <v>-7.6026355803345158</v>
      </c>
    </row>
    <row r="64" spans="1:25">
      <c r="A64" s="198" t="s">
        <v>6</v>
      </c>
      <c r="B64" s="20" t="s">
        <v>9</v>
      </c>
      <c r="C64" s="22">
        <f t="shared" ref="C64:U64" si="121">(D7-C7)/C7*100</f>
        <v>39.593206951026858</v>
      </c>
      <c r="D64" s="22">
        <f t="shared" si="121"/>
        <v>-12.109209223369643</v>
      </c>
      <c r="E64" s="22">
        <f t="shared" si="121"/>
        <v>-1.3359085787864156</v>
      </c>
      <c r="F64" s="22">
        <f t="shared" si="121"/>
        <v>-9.5432300163132133</v>
      </c>
      <c r="G64" s="22">
        <f t="shared" si="121"/>
        <v>4.6708746618575292</v>
      </c>
      <c r="H64" s="22">
        <f t="shared" si="121"/>
        <v>0.29290144727773954</v>
      </c>
      <c r="I64" s="22">
        <f t="shared" si="121"/>
        <v>-5.256828723587013</v>
      </c>
      <c r="J64" s="22">
        <f t="shared" si="121"/>
        <v>12.184950135992748</v>
      </c>
      <c r="K64" s="22">
        <f t="shared" si="121"/>
        <v>-24.810085663487957</v>
      </c>
      <c r="L64" s="22">
        <f t="shared" si="121"/>
        <v>2.9234737747205504</v>
      </c>
      <c r="M64" s="22">
        <f t="shared" si="121"/>
        <v>-10.087719298245613</v>
      </c>
      <c r="N64" s="22">
        <f t="shared" si="121"/>
        <v>-4.3670150987224163</v>
      </c>
      <c r="O64" s="22">
        <f t="shared" si="121"/>
        <v>-2.9147437454457128</v>
      </c>
      <c r="P64" s="22">
        <f t="shared" si="121"/>
        <v>17.08781586189642</v>
      </c>
      <c r="Q64" s="22">
        <f t="shared" si="121"/>
        <v>0.10683760683760685</v>
      </c>
      <c r="R64" s="22">
        <f t="shared" si="121"/>
        <v>-4.119530416221985</v>
      </c>
      <c r="S64" s="22">
        <f t="shared" si="121"/>
        <v>1.313446126447017</v>
      </c>
      <c r="T64" s="22">
        <f t="shared" si="121"/>
        <v>-6.0865743792573062</v>
      </c>
      <c r="U64" s="22">
        <f t="shared" si="121"/>
        <v>-14.553111839026672</v>
      </c>
      <c r="V64" s="22">
        <f t="shared" si="116"/>
        <v>-27.883096366508685</v>
      </c>
      <c r="W64" s="22">
        <f t="shared" si="117"/>
        <v>-21.496130696474637</v>
      </c>
      <c r="X64" s="22">
        <f t="shared" si="119"/>
        <v>-15.600315955766192</v>
      </c>
      <c r="Y64" s="22">
        <f t="shared" si="120"/>
        <v>-5.3472909888244446</v>
      </c>
    </row>
    <row r="65" spans="1:25" ht="22.5">
      <c r="A65" s="199"/>
      <c r="B65" s="16" t="s">
        <v>10</v>
      </c>
      <c r="C65" s="23">
        <f t="shared" ref="C65:U65" si="122">(D8-C8)/C8*100</f>
        <v>19.724770642201836</v>
      </c>
      <c r="D65" s="23">
        <f t="shared" si="122"/>
        <v>8.4291187739463602</v>
      </c>
      <c r="E65" s="23">
        <f t="shared" si="122"/>
        <v>-2.4734982332155475</v>
      </c>
      <c r="F65" s="23">
        <f t="shared" si="122"/>
        <v>-13.405797101449277</v>
      </c>
      <c r="G65" s="23">
        <f t="shared" si="122"/>
        <v>0.83682008368200833</v>
      </c>
      <c r="H65" s="23">
        <f t="shared" si="122"/>
        <v>0.41493775933609961</v>
      </c>
      <c r="I65" s="23">
        <f t="shared" si="122"/>
        <v>-22.314049586776861</v>
      </c>
      <c r="J65" s="23">
        <f t="shared" si="122"/>
        <v>18.617021276595743</v>
      </c>
      <c r="K65" s="23">
        <f t="shared" si="122"/>
        <v>-35.874439461883405</v>
      </c>
      <c r="L65" s="23">
        <f t="shared" si="122"/>
        <v>22.377622377622377</v>
      </c>
      <c r="M65" s="23">
        <f t="shared" si="122"/>
        <v>-13.142857142857142</v>
      </c>
      <c r="N65" s="23">
        <f t="shared" si="122"/>
        <v>-4.6052631578947363</v>
      </c>
      <c r="O65" s="23">
        <f t="shared" si="122"/>
        <v>4.1379310344827589</v>
      </c>
      <c r="P65" s="23">
        <f t="shared" si="122"/>
        <v>17.880794701986755</v>
      </c>
      <c r="Q65" s="23">
        <f t="shared" si="122"/>
        <v>-17.415730337078653</v>
      </c>
      <c r="R65" s="23">
        <f t="shared" si="122"/>
        <v>-2.7210884353741496</v>
      </c>
      <c r="S65" s="23">
        <f t="shared" si="122"/>
        <v>-4.895104895104895</v>
      </c>
      <c r="T65" s="23">
        <f t="shared" si="122"/>
        <v>15.441176470588236</v>
      </c>
      <c r="U65" s="23">
        <f t="shared" si="122"/>
        <v>-24.203821656050955</v>
      </c>
      <c r="V65" s="23">
        <f t="shared" si="116"/>
        <v>-45.412844036697244</v>
      </c>
      <c r="W65" s="23">
        <f t="shared" si="117"/>
        <v>-16.783216783216783</v>
      </c>
      <c r="X65" s="23">
        <f t="shared" si="119"/>
        <v>-27.981651376146786</v>
      </c>
      <c r="Y65" s="23">
        <f t="shared" si="120"/>
        <v>5.3639846743295019</v>
      </c>
    </row>
    <row r="66" spans="1:25">
      <c r="A66" s="198" t="s">
        <v>3</v>
      </c>
      <c r="B66" s="20" t="s">
        <v>9</v>
      </c>
      <c r="C66" s="22">
        <f t="shared" ref="C66:U66" si="123">(D9-C9)/C9*100</f>
        <v>6.5229474352866443</v>
      </c>
      <c r="D66" s="22">
        <f t="shared" si="123"/>
        <v>-7.9162163169468158</v>
      </c>
      <c r="E66" s="22">
        <f t="shared" si="123"/>
        <v>16.910187396284453</v>
      </c>
      <c r="F66" s="22">
        <f t="shared" si="123"/>
        <v>6.1900640470832613</v>
      </c>
      <c r="G66" s="22">
        <f t="shared" si="123"/>
        <v>-2.4092850389593452</v>
      </c>
      <c r="H66" s="22">
        <f t="shared" si="123"/>
        <v>-9.0198436560432957E-2</v>
      </c>
      <c r="I66" s="22">
        <f t="shared" si="123"/>
        <v>-2.7485204132811716</v>
      </c>
      <c r="J66" s="22">
        <f t="shared" si="123"/>
        <v>7.1652054323534466</v>
      </c>
      <c r="K66" s="22">
        <f t="shared" si="123"/>
        <v>28.845968751002598</v>
      </c>
      <c r="L66" s="22">
        <f t="shared" si="123"/>
        <v>-18.428784860557769</v>
      </c>
      <c r="M66" s="22">
        <f t="shared" si="123"/>
        <v>-3.8554290424005613</v>
      </c>
      <c r="N66" s="22">
        <f t="shared" si="123"/>
        <v>-3.1019812039624077</v>
      </c>
      <c r="O66" s="22">
        <f t="shared" si="123"/>
        <v>-1.1337199777187981</v>
      </c>
      <c r="P66" s="22">
        <f t="shared" si="123"/>
        <v>-2.9132005435322972</v>
      </c>
      <c r="Q66" s="22">
        <f t="shared" si="123"/>
        <v>-1.9116542636717415</v>
      </c>
      <c r="R66" s="22">
        <f t="shared" si="123"/>
        <v>-0.79000487227674532</v>
      </c>
      <c r="S66" s="22">
        <f t="shared" si="123"/>
        <v>2.7502017048444243</v>
      </c>
      <c r="T66" s="22">
        <f t="shared" si="123"/>
        <v>-3.2672151855518763</v>
      </c>
      <c r="U66" s="22">
        <f t="shared" si="123"/>
        <v>-29.604009317427828</v>
      </c>
      <c r="V66" s="22">
        <f t="shared" si="116"/>
        <v>-20.811497538510402</v>
      </c>
      <c r="W66" s="22">
        <f t="shared" si="117"/>
        <v>-50.333665338645417</v>
      </c>
      <c r="X66" s="22">
        <f t="shared" si="119"/>
        <v>12.49007463871685</v>
      </c>
      <c r="Y66" s="22">
        <f t="shared" si="120"/>
        <v>-44.075882374864896</v>
      </c>
    </row>
    <row r="67" spans="1:25" ht="22.5">
      <c r="A67" s="199"/>
      <c r="B67" s="16" t="s">
        <v>10</v>
      </c>
      <c r="C67" s="23">
        <f t="shared" ref="C67:U67" si="124">(D10-C10)/C10*100</f>
        <v>2.1593447505584513</v>
      </c>
      <c r="D67" s="23">
        <f t="shared" si="124"/>
        <v>-7.2886297376093298E-2</v>
      </c>
      <c r="E67" s="23">
        <f t="shared" si="124"/>
        <v>9.9927060539752013</v>
      </c>
      <c r="F67" s="23">
        <f t="shared" si="124"/>
        <v>0.92838196286472141</v>
      </c>
      <c r="G67" s="23">
        <f t="shared" si="124"/>
        <v>-5.2562417871222076</v>
      </c>
      <c r="H67" s="23">
        <f t="shared" si="124"/>
        <v>-6.9348127600554781</v>
      </c>
      <c r="I67" s="23">
        <f t="shared" si="124"/>
        <v>-2.0864381520119228</v>
      </c>
      <c r="J67" s="23">
        <f t="shared" si="124"/>
        <v>-8.9802130898021311</v>
      </c>
      <c r="K67" s="23">
        <f t="shared" si="124"/>
        <v>16.722408026755854</v>
      </c>
      <c r="L67" s="23">
        <f t="shared" si="124"/>
        <v>-15.544412607449857</v>
      </c>
      <c r="M67" s="23">
        <f t="shared" si="124"/>
        <v>2.1204410517387617</v>
      </c>
      <c r="N67" s="23">
        <f t="shared" si="124"/>
        <v>-11.794019933554816</v>
      </c>
      <c r="O67" s="23">
        <f t="shared" si="124"/>
        <v>1.3182674199623352</v>
      </c>
      <c r="P67" s="23">
        <f t="shared" si="124"/>
        <v>-0.18587360594795538</v>
      </c>
      <c r="Q67" s="23">
        <f t="shared" si="124"/>
        <v>-2.7001862197392921</v>
      </c>
      <c r="R67" s="23">
        <f t="shared" si="124"/>
        <v>0.19138755980861244</v>
      </c>
      <c r="S67" s="23">
        <f t="shared" si="124"/>
        <v>-3.5339063992359123</v>
      </c>
      <c r="T67" s="23">
        <f t="shared" si="124"/>
        <v>-9.009900990099009</v>
      </c>
      <c r="U67" s="23">
        <f t="shared" si="124"/>
        <v>-25.244831338411316</v>
      </c>
      <c r="V67" s="23">
        <f t="shared" si="116"/>
        <v>-48.845867460908416</v>
      </c>
      <c r="W67" s="23">
        <f t="shared" si="117"/>
        <v>-50.787965616045852</v>
      </c>
      <c r="X67" s="23">
        <f t="shared" si="119"/>
        <v>-31.571109456440805</v>
      </c>
      <c r="Y67" s="23">
        <f t="shared" si="120"/>
        <v>-34.766763848396501</v>
      </c>
    </row>
    <row r="68" spans="1:25">
      <c r="A68" s="198" t="s">
        <v>4</v>
      </c>
      <c r="B68" s="20" t="s">
        <v>9</v>
      </c>
      <c r="C68" s="22" t="s">
        <v>52</v>
      </c>
      <c r="D68" s="22" t="s">
        <v>52</v>
      </c>
      <c r="E68" s="22" t="s">
        <v>52</v>
      </c>
      <c r="F68" s="22">
        <f t="shared" ref="F68:U68" si="125">(G11-F11)/F11*100</f>
        <v>166.43171806167402</v>
      </c>
      <c r="G68" s="22">
        <f t="shared" si="125"/>
        <v>-22.982804232804234</v>
      </c>
      <c r="H68" s="22">
        <f t="shared" si="125"/>
        <v>11.936453413482182</v>
      </c>
      <c r="I68" s="22">
        <f t="shared" si="125"/>
        <v>18.143459915611814</v>
      </c>
      <c r="J68" s="22">
        <f t="shared" si="125"/>
        <v>59.318181818181813</v>
      </c>
      <c r="K68" s="22">
        <f t="shared" si="125"/>
        <v>54.085999592419</v>
      </c>
      <c r="L68" s="22">
        <f t="shared" si="125"/>
        <v>-21.677026848300489</v>
      </c>
      <c r="M68" s="22">
        <f t="shared" si="125"/>
        <v>-9.0341100979398838</v>
      </c>
      <c r="N68" s="22">
        <f t="shared" si="125"/>
        <v>-0.77965472433636529</v>
      </c>
      <c r="O68" s="22">
        <f t="shared" si="125"/>
        <v>2.8999064546304956</v>
      </c>
      <c r="P68" s="22">
        <f t="shared" si="125"/>
        <v>-2.4363636363636365</v>
      </c>
      <c r="Q68" s="22">
        <f t="shared" si="125"/>
        <v>-6.1684681326872903</v>
      </c>
      <c r="R68" s="22">
        <f t="shared" si="125"/>
        <v>6.5143992055610722</v>
      </c>
      <c r="S68" s="22">
        <f t="shared" si="125"/>
        <v>-14.73056125303002</v>
      </c>
      <c r="T68" s="22">
        <f t="shared" si="125"/>
        <v>-16.313142357314671</v>
      </c>
      <c r="U68" s="22">
        <f t="shared" si="125"/>
        <v>-25.032662660047034</v>
      </c>
      <c r="V68" s="22" t="s">
        <v>52</v>
      </c>
      <c r="W68" s="22">
        <f t="shared" si="117"/>
        <v>-62.055283692633246</v>
      </c>
      <c r="X68" s="22" t="e">
        <f t="shared" si="119"/>
        <v>#DIV/0!</v>
      </c>
      <c r="Y68" s="22" t="e">
        <f t="shared" si="120"/>
        <v>#DIV/0!</v>
      </c>
    </row>
    <row r="69" spans="1:25" ht="22.5">
      <c r="A69" s="199"/>
      <c r="B69" s="16" t="s">
        <v>10</v>
      </c>
      <c r="C69" s="23" t="s">
        <v>52</v>
      </c>
      <c r="D69" s="23" t="s">
        <v>52</v>
      </c>
      <c r="E69" s="23" t="s">
        <v>52</v>
      </c>
      <c r="F69" s="23">
        <f t="shared" ref="F69:U69" si="126">(G12-F12)/F12*100</f>
        <v>117.54385964912282</v>
      </c>
      <c r="G69" s="23">
        <f t="shared" si="126"/>
        <v>-37.903225806451616</v>
      </c>
      <c r="H69" s="23">
        <f t="shared" si="126"/>
        <v>45.454545454545453</v>
      </c>
      <c r="I69" s="23">
        <f t="shared" si="126"/>
        <v>-8.9285714285714288</v>
      </c>
      <c r="J69" s="23">
        <f t="shared" si="126"/>
        <v>65.686274509803923</v>
      </c>
      <c r="K69" s="23">
        <f t="shared" si="126"/>
        <v>31.360946745562128</v>
      </c>
      <c r="L69" s="23">
        <f t="shared" si="126"/>
        <v>-17.117117117117118</v>
      </c>
      <c r="M69" s="23">
        <f t="shared" si="126"/>
        <v>-8.1521739130434785</v>
      </c>
      <c r="N69" s="23">
        <f t="shared" si="126"/>
        <v>-5.9171597633136095</v>
      </c>
      <c r="O69" s="23">
        <f t="shared" si="126"/>
        <v>2.5157232704402519</v>
      </c>
      <c r="P69" s="23">
        <f t="shared" si="126"/>
        <v>-9.2024539877300615</v>
      </c>
      <c r="Q69" s="23">
        <f t="shared" si="126"/>
        <v>-4.7297297297297298</v>
      </c>
      <c r="R69" s="23">
        <f t="shared" si="126"/>
        <v>14.893617021276595</v>
      </c>
      <c r="S69" s="23">
        <f t="shared" si="126"/>
        <v>-16.049382716049383</v>
      </c>
      <c r="T69" s="23">
        <f t="shared" si="126"/>
        <v>-21.323529411764707</v>
      </c>
      <c r="U69" s="23">
        <f t="shared" si="126"/>
        <v>-21.495327102803738</v>
      </c>
      <c r="V69" s="23" t="s">
        <v>52</v>
      </c>
      <c r="W69" s="23">
        <f t="shared" si="117"/>
        <v>-62.162162162162161</v>
      </c>
      <c r="X69" s="23" t="e">
        <f t="shared" si="119"/>
        <v>#DIV/0!</v>
      </c>
      <c r="Y69" s="23" t="e">
        <f t="shared" si="120"/>
        <v>#DIV/0!</v>
      </c>
    </row>
    <row r="70" spans="1:25">
      <c r="A70" s="198" t="s">
        <v>5</v>
      </c>
      <c r="B70" s="20" t="s">
        <v>9</v>
      </c>
      <c r="C70" s="22">
        <f t="shared" ref="C70:U70" si="127">(D13-C13)/C13*100</f>
        <v>2.5917468986134979</v>
      </c>
      <c r="D70" s="22">
        <f t="shared" si="127"/>
        <v>-11.339543848377771</v>
      </c>
      <c r="E70" s="22">
        <f t="shared" si="127"/>
        <v>-21.666666666666668</v>
      </c>
      <c r="F70" s="22">
        <f t="shared" si="127"/>
        <v>-19.251354565878156</v>
      </c>
      <c r="G70" s="22">
        <f t="shared" si="127"/>
        <v>8.0152203265005522</v>
      </c>
      <c r="H70" s="22">
        <f t="shared" si="127"/>
        <v>-10.439393939393939</v>
      </c>
      <c r="I70" s="22">
        <f t="shared" si="127"/>
        <v>-11.73236339028929</v>
      </c>
      <c r="J70" s="22">
        <f t="shared" si="127"/>
        <v>-14.374700527072354</v>
      </c>
      <c r="K70" s="22">
        <f t="shared" si="127"/>
        <v>11.175153889199777</v>
      </c>
      <c r="L70" s="22">
        <f t="shared" si="127"/>
        <v>-25.831781345950571</v>
      </c>
      <c r="M70" s="22">
        <f t="shared" si="127"/>
        <v>-2.836783169324737</v>
      </c>
      <c r="N70" s="22">
        <f t="shared" si="127"/>
        <v>-4.1279597681078437</v>
      </c>
      <c r="O70" s="22">
        <f t="shared" si="127"/>
        <v>-0.37884307154305696</v>
      </c>
      <c r="P70" s="22">
        <f t="shared" si="127"/>
        <v>-3.2762907708059092</v>
      </c>
      <c r="Q70" s="22">
        <f t="shared" si="127"/>
        <v>-0.10585210948132466</v>
      </c>
      <c r="R70" s="22">
        <f t="shared" si="127"/>
        <v>-1.786254919769906</v>
      </c>
      <c r="S70" s="22">
        <f t="shared" si="127"/>
        <v>10.188039457459926</v>
      </c>
      <c r="T70" s="22">
        <f t="shared" si="127"/>
        <v>7.5185340607077915</v>
      </c>
      <c r="U70" s="22">
        <f t="shared" si="127"/>
        <v>-31.477265335328177</v>
      </c>
      <c r="V70" s="22">
        <f>(V13-C13)/C13*100</f>
        <v>-75.20303194369248</v>
      </c>
      <c r="W70" s="22">
        <f t="shared" si="117"/>
        <v>-46.977399708058584</v>
      </c>
      <c r="X70" s="22">
        <f t="shared" si="119"/>
        <v>-63.812057154963398</v>
      </c>
      <c r="Y70" s="22">
        <f t="shared" si="120"/>
        <v>-10.311596530677802</v>
      </c>
    </row>
    <row r="71" spans="1:25" ht="22.5">
      <c r="A71" s="199"/>
      <c r="B71" s="16" t="s">
        <v>10</v>
      </c>
      <c r="C71" s="23">
        <f t="shared" ref="C71:U71" si="128">(D14-C14)/C14*100</f>
        <v>-1.680672268907563</v>
      </c>
      <c r="D71" s="23">
        <f t="shared" si="128"/>
        <v>-7.5414781297134237</v>
      </c>
      <c r="E71" s="23">
        <f t="shared" si="128"/>
        <v>-25.013594344752583</v>
      </c>
      <c r="F71" s="23">
        <f t="shared" si="128"/>
        <v>-20.377084844089921</v>
      </c>
      <c r="G71" s="23">
        <f t="shared" si="128"/>
        <v>8.4699453551912569</v>
      </c>
      <c r="H71" s="23">
        <f t="shared" si="128"/>
        <v>-17.044500419815282</v>
      </c>
      <c r="I71" s="23">
        <f t="shared" si="128"/>
        <v>-10.020242914979757</v>
      </c>
      <c r="J71" s="23">
        <f t="shared" si="128"/>
        <v>-23.172103487064117</v>
      </c>
      <c r="K71" s="23">
        <f t="shared" si="128"/>
        <v>-6.1493411420204982</v>
      </c>
      <c r="L71" s="23">
        <f t="shared" si="128"/>
        <v>-16.692667706708271</v>
      </c>
      <c r="M71" s="23">
        <f t="shared" si="128"/>
        <v>9.5505617977528079</v>
      </c>
      <c r="N71" s="23">
        <f t="shared" si="128"/>
        <v>-17.435897435897434</v>
      </c>
      <c r="O71" s="23">
        <f t="shared" si="128"/>
        <v>-0.20703933747412009</v>
      </c>
      <c r="P71" s="23">
        <f t="shared" si="128"/>
        <v>-1.2448132780082988</v>
      </c>
      <c r="Q71" s="23">
        <f t="shared" si="128"/>
        <v>-1.4705882352941175</v>
      </c>
      <c r="R71" s="23">
        <f t="shared" si="128"/>
        <v>9.5948827292110881</v>
      </c>
      <c r="S71" s="23">
        <f t="shared" si="128"/>
        <v>-2.3346303501945527</v>
      </c>
      <c r="T71" s="23">
        <f t="shared" si="128"/>
        <v>5.9760956175298805</v>
      </c>
      <c r="U71" s="23">
        <f t="shared" si="128"/>
        <v>-26.503759398496239</v>
      </c>
      <c r="V71" s="23">
        <f>(V14-C14)/C14*100</f>
        <v>-80.672268907563023</v>
      </c>
      <c r="W71" s="23">
        <f t="shared" si="117"/>
        <v>-39.001560062402497</v>
      </c>
      <c r="X71" s="23">
        <f t="shared" si="119"/>
        <v>-73.702422145328711</v>
      </c>
      <c r="Y71" s="23">
        <f t="shared" si="120"/>
        <v>-5.4801407742584214</v>
      </c>
    </row>
    <row r="72" spans="1:25">
      <c r="A72" s="198" t="s">
        <v>1</v>
      </c>
      <c r="B72" s="20" t="s">
        <v>9</v>
      </c>
      <c r="C72" s="22">
        <f t="shared" ref="C72:U72" si="129">(D15-C15)/C15*100</f>
        <v>6.8796550372402985</v>
      </c>
      <c r="D72" s="22">
        <f t="shared" si="129"/>
        <v>-9.2731829573934839</v>
      </c>
      <c r="E72" s="22">
        <f t="shared" si="129"/>
        <v>-5.6596146071957962</v>
      </c>
      <c r="F72" s="22">
        <f t="shared" si="129"/>
        <v>5.7134695043565206E-2</v>
      </c>
      <c r="G72" s="22">
        <f t="shared" si="129"/>
        <v>-4.9321912919343323</v>
      </c>
      <c r="H72" s="22">
        <f t="shared" si="129"/>
        <v>2.3725504917786617</v>
      </c>
      <c r="I72" s="22">
        <f t="shared" si="129"/>
        <v>-9.2629262926292633</v>
      </c>
      <c r="J72" s="22">
        <f t="shared" si="129"/>
        <v>-1.3902360168121564</v>
      </c>
      <c r="K72" s="22">
        <f t="shared" si="129"/>
        <v>-0.99180327868852469</v>
      </c>
      <c r="L72" s="22">
        <f t="shared" si="129"/>
        <v>-8.8749068631509243</v>
      </c>
      <c r="M72" s="22">
        <f t="shared" si="129"/>
        <v>-14.563459616607613</v>
      </c>
      <c r="N72" s="22">
        <f t="shared" si="129"/>
        <v>-1.4780944279030201</v>
      </c>
      <c r="O72" s="22">
        <f t="shared" si="129"/>
        <v>-1.2628170534268754</v>
      </c>
      <c r="P72" s="22">
        <f t="shared" si="129"/>
        <v>0.33887188456493222</v>
      </c>
      <c r="Q72" s="22">
        <f t="shared" si="129"/>
        <v>1.9718923630025056</v>
      </c>
      <c r="R72" s="22">
        <f t="shared" si="129"/>
        <v>0.37393162393162394</v>
      </c>
      <c r="S72" s="22">
        <f t="shared" si="129"/>
        <v>0.44704630122405531</v>
      </c>
      <c r="T72" s="22">
        <f t="shared" si="129"/>
        <v>-3.8253682314294797</v>
      </c>
      <c r="U72" s="22">
        <f t="shared" si="129"/>
        <v>-39.940502423975325</v>
      </c>
      <c r="V72" s="22">
        <f t="shared" ref="V72:V77" si="130">(V15-C15)/C15*100</f>
        <v>-64.386515092120732</v>
      </c>
      <c r="W72" s="22">
        <f t="shared" ref="W72:W77" si="131">(V15-L15)/L15*100</f>
        <v>-54.872092060601041</v>
      </c>
      <c r="X72" s="22">
        <f t="shared" si="119"/>
        <v>-40.702992290604989</v>
      </c>
      <c r="Y72" s="22">
        <f t="shared" si="120"/>
        <v>-18.356867779204109</v>
      </c>
    </row>
    <row r="73" spans="1:25" ht="22.5">
      <c r="A73" s="199"/>
      <c r="B73" s="16" t="s">
        <v>10</v>
      </c>
      <c r="C73" s="23">
        <f t="shared" ref="C73:U73" si="132">(D16-C16)/C16*100</f>
        <v>5.9451219512195124</v>
      </c>
      <c r="D73" s="23">
        <f t="shared" si="132"/>
        <v>-11.798561151079138</v>
      </c>
      <c r="E73" s="23">
        <f t="shared" si="132"/>
        <v>-12.887438825448614</v>
      </c>
      <c r="F73" s="23">
        <f t="shared" si="132"/>
        <v>-9.5505617977528079</v>
      </c>
      <c r="G73" s="23">
        <f t="shared" si="132"/>
        <v>0</v>
      </c>
      <c r="H73" s="23">
        <f t="shared" si="132"/>
        <v>-7.6604554865424435</v>
      </c>
      <c r="I73" s="23">
        <f t="shared" si="132"/>
        <v>-13.004484304932735</v>
      </c>
      <c r="J73" s="23">
        <f t="shared" si="132"/>
        <v>-17.525773195876287</v>
      </c>
      <c r="K73" s="23">
        <f t="shared" si="132"/>
        <v>6.5625</v>
      </c>
      <c r="L73" s="23">
        <f t="shared" si="132"/>
        <v>-15.835777126099707</v>
      </c>
      <c r="M73" s="23">
        <f t="shared" si="132"/>
        <v>-1.3937282229965158</v>
      </c>
      <c r="N73" s="23">
        <f t="shared" si="132"/>
        <v>-10.954063604240282</v>
      </c>
      <c r="O73" s="23">
        <f t="shared" si="132"/>
        <v>-3.1746031746031744</v>
      </c>
      <c r="P73" s="23">
        <f t="shared" si="132"/>
        <v>11.475409836065573</v>
      </c>
      <c r="Q73" s="23">
        <f t="shared" si="132"/>
        <v>-9.9264705882352935</v>
      </c>
      <c r="R73" s="23">
        <f t="shared" si="132"/>
        <v>3.2653061224489797</v>
      </c>
      <c r="S73" s="23">
        <f t="shared" si="132"/>
        <v>1.9762845849802373</v>
      </c>
      <c r="T73" s="23">
        <f t="shared" si="132"/>
        <v>6.9767441860465116</v>
      </c>
      <c r="U73" s="23">
        <f t="shared" si="132"/>
        <v>-36.231884057971016</v>
      </c>
      <c r="V73" s="23">
        <f t="shared" si="130"/>
        <v>-73.170731707317074</v>
      </c>
      <c r="W73" s="23">
        <f t="shared" si="131"/>
        <v>-48.387096774193552</v>
      </c>
      <c r="X73" s="23">
        <f t="shared" si="119"/>
        <v>-57.926829268292678</v>
      </c>
      <c r="Y73" s="23">
        <f t="shared" si="120"/>
        <v>-9.3525179856115113</v>
      </c>
    </row>
    <row r="74" spans="1:25">
      <c r="A74" s="200" t="s">
        <v>7</v>
      </c>
      <c r="B74" s="20" t="s">
        <v>9</v>
      </c>
      <c r="C74" s="22">
        <f t="shared" ref="C74:U74" si="133">(D17-C17)/C17*100</f>
        <v>41.420911528150135</v>
      </c>
      <c r="D74" s="22">
        <f t="shared" si="133"/>
        <v>-34.407582938388629</v>
      </c>
      <c r="E74" s="22">
        <f t="shared" si="133"/>
        <v>-4.3352601156069364</v>
      </c>
      <c r="F74" s="22">
        <f t="shared" si="133"/>
        <v>-3.4743202416918431</v>
      </c>
      <c r="G74" s="22">
        <f t="shared" si="133"/>
        <v>3.755868544600939</v>
      </c>
      <c r="H74" s="22">
        <f t="shared" si="133"/>
        <v>13.8763197586727</v>
      </c>
      <c r="I74" s="22">
        <f t="shared" si="133"/>
        <v>-12.582781456953644</v>
      </c>
      <c r="J74" s="22">
        <f t="shared" si="133"/>
        <v>26.515151515151516</v>
      </c>
      <c r="K74" s="22">
        <f t="shared" si="133"/>
        <v>-31.257485029940117</v>
      </c>
      <c r="L74" s="22">
        <f t="shared" si="133"/>
        <v>5.2264808362369335</v>
      </c>
      <c r="M74" s="22">
        <f t="shared" si="133"/>
        <v>37.748344370860927</v>
      </c>
      <c r="N74" s="22">
        <f t="shared" si="133"/>
        <v>-18.870192307692307</v>
      </c>
      <c r="O74" s="22">
        <f t="shared" si="133"/>
        <v>-1.4814814814814816</v>
      </c>
      <c r="P74" s="22">
        <f t="shared" si="133"/>
        <v>-3.3082706766917291</v>
      </c>
      <c r="Q74" s="22">
        <f t="shared" si="133"/>
        <v>20.995334370139972</v>
      </c>
      <c r="R74" s="22">
        <f t="shared" si="133"/>
        <v>-5.7840616966580978</v>
      </c>
      <c r="S74" s="22">
        <f t="shared" si="133"/>
        <v>24.147339699863572</v>
      </c>
      <c r="T74" s="22">
        <f t="shared" si="133"/>
        <v>6.813186813186813</v>
      </c>
      <c r="U74" s="22">
        <f t="shared" si="133"/>
        <v>-33.436213991769549</v>
      </c>
      <c r="V74" s="22">
        <f t="shared" si="130"/>
        <v>-13.270777479892763</v>
      </c>
      <c r="W74" s="22">
        <f t="shared" si="131"/>
        <v>12.717770034843207</v>
      </c>
      <c r="X74" s="22">
        <f t="shared" si="119"/>
        <v>30.294906166219839</v>
      </c>
      <c r="Y74" s="22">
        <f t="shared" si="120"/>
        <v>37.725118483412324</v>
      </c>
    </row>
    <row r="75" spans="1:25" ht="22.5">
      <c r="A75" s="199"/>
      <c r="B75" s="16" t="s">
        <v>10</v>
      </c>
      <c r="C75" s="23">
        <f t="shared" ref="C75:U75" si="134">(D18-C18)/C18*100</f>
        <v>-14.285714285714285</v>
      </c>
      <c r="D75" s="23">
        <f t="shared" si="134"/>
        <v>16.666666666666664</v>
      </c>
      <c r="E75" s="23">
        <f t="shared" si="134"/>
        <v>0</v>
      </c>
      <c r="F75" s="23">
        <f t="shared" si="134"/>
        <v>-2.0408163265306123</v>
      </c>
      <c r="G75" s="23">
        <f t="shared" si="134"/>
        <v>-27.083333333333332</v>
      </c>
      <c r="H75" s="23">
        <f t="shared" si="134"/>
        <v>5.7142857142857144</v>
      </c>
      <c r="I75" s="23">
        <f t="shared" si="134"/>
        <v>-13.513513513513514</v>
      </c>
      <c r="J75" s="23">
        <f t="shared" si="134"/>
        <v>-3.125</v>
      </c>
      <c r="K75" s="23">
        <f t="shared" si="134"/>
        <v>-41.935483870967744</v>
      </c>
      <c r="L75" s="23">
        <f t="shared" si="134"/>
        <v>66.666666666666657</v>
      </c>
      <c r="M75" s="23">
        <f t="shared" si="134"/>
        <v>-13.333333333333334</v>
      </c>
      <c r="N75" s="23">
        <f t="shared" si="134"/>
        <v>0</v>
      </c>
      <c r="O75" s="23">
        <f t="shared" si="134"/>
        <v>7.6923076923076925</v>
      </c>
      <c r="P75" s="23">
        <f t="shared" si="134"/>
        <v>17.857142857142858</v>
      </c>
      <c r="Q75" s="23">
        <f t="shared" si="134"/>
        <v>-57.575757575757578</v>
      </c>
      <c r="R75" s="23">
        <f t="shared" si="134"/>
        <v>57.142857142857139</v>
      </c>
      <c r="S75" s="23">
        <f t="shared" si="134"/>
        <v>59.090909090909093</v>
      </c>
      <c r="T75" s="23">
        <f t="shared" si="134"/>
        <v>-11.428571428571429</v>
      </c>
      <c r="U75" s="23">
        <f t="shared" si="134"/>
        <v>-32.258064516129032</v>
      </c>
      <c r="V75" s="23">
        <f t="shared" si="130"/>
        <v>-57.142857142857139</v>
      </c>
      <c r="W75" s="23">
        <f t="shared" si="131"/>
        <v>16.666666666666664</v>
      </c>
      <c r="X75" s="23">
        <f t="shared" si="119"/>
        <v>-36.734693877551024</v>
      </c>
      <c r="Y75" s="23">
        <f t="shared" si="120"/>
        <v>30.952380952380953</v>
      </c>
    </row>
    <row r="76" spans="1:25">
      <c r="A76" s="201" t="s">
        <v>60</v>
      </c>
      <c r="B76" s="20" t="s">
        <v>9</v>
      </c>
      <c r="C76" s="24">
        <f t="shared" ref="C76:U76" si="135">(D19-C19)/C19*100</f>
        <v>0.87495248954770044</v>
      </c>
      <c r="D76" s="24">
        <f t="shared" si="135"/>
        <v>-4.9475889405505606</v>
      </c>
      <c r="E76" s="24">
        <f t="shared" si="135"/>
        <v>-3.4807805891283579</v>
      </c>
      <c r="F76" s="24">
        <f t="shared" si="135"/>
        <v>-1.4288061111339274</v>
      </c>
      <c r="G76" s="24">
        <f t="shared" si="135"/>
        <v>-0.78621396519326192</v>
      </c>
      <c r="H76" s="24">
        <f t="shared" si="135"/>
        <v>-3.0458920562396066</v>
      </c>
      <c r="I76" s="24">
        <f t="shared" si="135"/>
        <v>-5.1578587176388542</v>
      </c>
      <c r="J76" s="24">
        <f t="shared" si="135"/>
        <v>-1.6249320661481621</v>
      </c>
      <c r="K76" s="24">
        <f t="shared" si="135"/>
        <v>-1.1178941992989948</v>
      </c>
      <c r="L76" s="24">
        <f t="shared" si="135"/>
        <v>-3.4549782391301282</v>
      </c>
      <c r="M76" s="24">
        <f t="shared" si="135"/>
        <v>-8.4663340433188417</v>
      </c>
      <c r="N76" s="24">
        <f t="shared" si="135"/>
        <v>-3.4893852136770298</v>
      </c>
      <c r="O76" s="24">
        <f t="shared" si="135"/>
        <v>-2.5481669052075304</v>
      </c>
      <c r="P76" s="24">
        <f t="shared" si="135"/>
        <v>-1.4076630646609916</v>
      </c>
      <c r="Q76" s="24">
        <f t="shared" si="135"/>
        <v>0.71731819249565998</v>
      </c>
      <c r="R76" s="24">
        <f t="shared" si="135"/>
        <v>-0.4880795945184907</v>
      </c>
      <c r="S76" s="24">
        <f t="shared" si="135"/>
        <v>-1.3605208851388817</v>
      </c>
      <c r="T76" s="24">
        <f t="shared" si="135"/>
        <v>-0.21442687174375408</v>
      </c>
      <c r="U76" s="24">
        <f t="shared" si="135"/>
        <v>-31.29519174366807</v>
      </c>
      <c r="V76" s="24">
        <f t="shared" si="130"/>
        <v>-55.036868110984415</v>
      </c>
      <c r="W76" s="24">
        <f t="shared" si="131"/>
        <v>-44.460250613858406</v>
      </c>
      <c r="X76" s="24">
        <f t="shared" si="119"/>
        <v>-34.556062333713413</v>
      </c>
      <c r="Y76" s="24">
        <f t="shared" si="120"/>
        <v>-15.378181023503966</v>
      </c>
    </row>
    <row r="77" spans="1:25" ht="24" customHeight="1">
      <c r="A77" s="202"/>
      <c r="B77" s="16" t="s">
        <v>10</v>
      </c>
      <c r="C77" s="25">
        <f t="shared" ref="C77:U77" si="136">(D20-C20)/C20*100</f>
        <v>-1.9054996127033308</v>
      </c>
      <c r="D77" s="25">
        <f t="shared" si="136"/>
        <v>-6.3644977890082126</v>
      </c>
      <c r="E77" s="25">
        <f t="shared" si="136"/>
        <v>-6.426041490976556</v>
      </c>
      <c r="F77" s="25">
        <f t="shared" si="136"/>
        <v>-4.9927901946647442</v>
      </c>
      <c r="G77" s="25">
        <f t="shared" si="136"/>
        <v>-1.7643710870802503</v>
      </c>
      <c r="H77" s="25">
        <f t="shared" si="136"/>
        <v>-8.8837388953263812</v>
      </c>
      <c r="I77" s="25">
        <f t="shared" si="136"/>
        <v>-7.5031793132683333</v>
      </c>
      <c r="J77" s="25">
        <f t="shared" si="136"/>
        <v>-8.9596700274977081</v>
      </c>
      <c r="K77" s="25">
        <f t="shared" si="136"/>
        <v>-2.5673294739491568</v>
      </c>
      <c r="L77" s="25">
        <f t="shared" si="136"/>
        <v>-6.5874451046241278</v>
      </c>
      <c r="M77" s="25">
        <f t="shared" si="136"/>
        <v>-2.793141592920354</v>
      </c>
      <c r="N77" s="25">
        <f t="shared" si="136"/>
        <v>-10.071123755334281</v>
      </c>
      <c r="O77" s="25">
        <f t="shared" si="136"/>
        <v>0.44289781714647264</v>
      </c>
      <c r="P77" s="25">
        <f t="shared" si="136"/>
        <v>1.9212598425196852</v>
      </c>
      <c r="Q77" s="25">
        <f t="shared" si="136"/>
        <v>-4.0482076637824473</v>
      </c>
      <c r="R77" s="25">
        <f t="shared" si="136"/>
        <v>2.3510466988727856</v>
      </c>
      <c r="S77" s="25">
        <f t="shared" si="136"/>
        <v>-2.89490245437382</v>
      </c>
      <c r="T77" s="25">
        <f t="shared" si="136"/>
        <v>-3.3700583279325986</v>
      </c>
      <c r="U77" s="25">
        <f t="shared" si="136"/>
        <v>-23.708920187793428</v>
      </c>
      <c r="V77" s="23">
        <f t="shared" si="130"/>
        <v>-64.756003098373355</v>
      </c>
      <c r="W77" s="23">
        <f t="shared" si="131"/>
        <v>-41.229656419529839</v>
      </c>
      <c r="X77" s="23">
        <f t="shared" si="119"/>
        <v>-53.803253292021694</v>
      </c>
      <c r="Y77" s="23">
        <f t="shared" si="120"/>
        <v>-14.039797852179406</v>
      </c>
    </row>
    <row r="78" spans="1:25">
      <c r="A78" s="62" t="s">
        <v>51</v>
      </c>
    </row>
  </sheetData>
  <mergeCells count="49">
    <mergeCell ref="A1:W1"/>
    <mergeCell ref="A3:W3"/>
    <mergeCell ref="A5:A6"/>
    <mergeCell ref="A7:A8"/>
    <mergeCell ref="A9:A10"/>
    <mergeCell ref="A4:B4"/>
    <mergeCell ref="A11:A12"/>
    <mergeCell ref="A13:A14"/>
    <mergeCell ref="A15:A16"/>
    <mergeCell ref="A17:A18"/>
    <mergeCell ref="A19:A20"/>
    <mergeCell ref="A38:A39"/>
    <mergeCell ref="A22:W22"/>
    <mergeCell ref="A42:B42"/>
    <mergeCell ref="A43:A44"/>
    <mergeCell ref="A45:A46"/>
    <mergeCell ref="A28:A29"/>
    <mergeCell ref="A30:A31"/>
    <mergeCell ref="A32:A33"/>
    <mergeCell ref="A34:A35"/>
    <mergeCell ref="A36:A37"/>
    <mergeCell ref="A23:B23"/>
    <mergeCell ref="A24:A25"/>
    <mergeCell ref="A26:A27"/>
    <mergeCell ref="A57:A58"/>
    <mergeCell ref="A41:W41"/>
    <mergeCell ref="A61:B61"/>
    <mergeCell ref="A62:A63"/>
    <mergeCell ref="A64:A65"/>
    <mergeCell ref="A47:A48"/>
    <mergeCell ref="A49:A50"/>
    <mergeCell ref="A51:A52"/>
    <mergeCell ref="A53:A54"/>
    <mergeCell ref="A55:A56"/>
    <mergeCell ref="A60:W60"/>
    <mergeCell ref="A76:A77"/>
    <mergeCell ref="A66:A67"/>
    <mergeCell ref="A68:A69"/>
    <mergeCell ref="A70:A71"/>
    <mergeCell ref="A72:A73"/>
    <mergeCell ref="A74:A75"/>
    <mergeCell ref="AB15:AB16"/>
    <mergeCell ref="AB17:AB18"/>
    <mergeCell ref="AB19:AB20"/>
    <mergeCell ref="AB5:AB6"/>
    <mergeCell ref="AB7:AB8"/>
    <mergeCell ref="AB9:AB10"/>
    <mergeCell ref="AB11:AB12"/>
    <mergeCell ref="AB13:AB14"/>
  </mergeCells>
  <phoneticPr fontId="3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4"/>
  <sheetViews>
    <sheetView workbookViewId="0">
      <selection sqref="A1:F1"/>
    </sheetView>
  </sheetViews>
  <sheetFormatPr defaultRowHeight="15"/>
  <cols>
    <col min="4" max="6" width="5.85546875" customWidth="1"/>
    <col min="8" max="8" width="8.85546875" style="2"/>
    <col min="9" max="10" width="18.85546875" style="33" customWidth="1"/>
    <col min="11" max="11" width="11.28515625" bestFit="1" customWidth="1"/>
    <col min="14" max="14" width="20" customWidth="1"/>
    <col min="15" max="15" width="15" customWidth="1"/>
    <col min="16" max="16" width="18.7109375" style="31" customWidth="1"/>
  </cols>
  <sheetData>
    <row r="1" spans="1:16" ht="15" customHeight="1" thickBot="1">
      <c r="A1" s="213" t="s">
        <v>46</v>
      </c>
      <c r="B1" s="214"/>
      <c r="C1" s="214"/>
      <c r="D1" s="214"/>
      <c r="E1" s="214"/>
      <c r="F1" s="214"/>
      <c r="G1" s="39"/>
      <c r="H1" s="29"/>
    </row>
    <row r="2" spans="1:16" ht="19.149999999999999" customHeight="1" thickBot="1">
      <c r="A2" s="215" t="s">
        <v>38</v>
      </c>
      <c r="B2" s="216"/>
      <c r="C2" s="40" t="s">
        <v>25</v>
      </c>
      <c r="D2" s="41" t="s">
        <v>26</v>
      </c>
      <c r="E2" s="41" t="s">
        <v>27</v>
      </c>
      <c r="F2" s="42" t="s">
        <v>28</v>
      </c>
      <c r="G2" s="39"/>
      <c r="H2" s="29"/>
    </row>
    <row r="3" spans="1:16" ht="26.45" customHeight="1" thickBot="1">
      <c r="A3" s="218" t="s">
        <v>29</v>
      </c>
      <c r="B3" s="43" t="s">
        <v>30</v>
      </c>
      <c r="C3" s="44">
        <v>2283</v>
      </c>
      <c r="D3" s="45">
        <v>1.3080171193830605</v>
      </c>
      <c r="E3" s="45">
        <v>1.3080171193830605</v>
      </c>
      <c r="F3" s="46">
        <v>1.3080171193830605</v>
      </c>
      <c r="G3" s="39"/>
      <c r="H3" s="29"/>
      <c r="I3" s="217" t="s">
        <v>2</v>
      </c>
      <c r="J3" s="34" t="s">
        <v>41</v>
      </c>
      <c r="K3" s="32">
        <f>C4</f>
        <v>112151</v>
      </c>
      <c r="N3" s="217" t="s">
        <v>2</v>
      </c>
      <c r="O3" s="34" t="s">
        <v>44</v>
      </c>
      <c r="P3" s="32">
        <f>C39</f>
        <v>1081</v>
      </c>
    </row>
    <row r="4" spans="1:16" ht="26.45" customHeight="1">
      <c r="A4" s="219"/>
      <c r="B4" s="47" t="s">
        <v>31</v>
      </c>
      <c r="C4" s="48">
        <v>112151</v>
      </c>
      <c r="D4" s="49">
        <v>64.255553200144377</v>
      </c>
      <c r="E4" s="49">
        <v>64.255553200144377</v>
      </c>
      <c r="F4" s="50">
        <v>65.563570319527443</v>
      </c>
      <c r="G4" s="39"/>
      <c r="H4" s="29"/>
      <c r="I4" s="217"/>
      <c r="J4" s="35" t="s">
        <v>42</v>
      </c>
      <c r="K4" s="37">
        <f>C22</f>
        <v>1055</v>
      </c>
      <c r="N4" s="217"/>
      <c r="O4" s="35" t="s">
        <v>45</v>
      </c>
      <c r="P4" s="37">
        <f>C55</f>
        <v>148241</v>
      </c>
    </row>
    <row r="5" spans="1:16" ht="26.45" customHeight="1">
      <c r="A5" s="219"/>
      <c r="B5" s="47" t="s">
        <v>49</v>
      </c>
      <c r="C5" s="48">
        <v>11955</v>
      </c>
      <c r="D5" s="49">
        <v>6.8494720377680629</v>
      </c>
      <c r="E5" s="49">
        <v>6.8494720377680629</v>
      </c>
      <c r="F5" s="50">
        <v>72.41304235729551</v>
      </c>
      <c r="G5" s="39"/>
      <c r="H5" s="29"/>
      <c r="I5" s="217" t="s">
        <v>39</v>
      </c>
      <c r="J5" s="34" t="s">
        <v>41</v>
      </c>
      <c r="K5" s="32">
        <f>C7</f>
        <v>4680</v>
      </c>
      <c r="N5" s="217" t="s">
        <v>39</v>
      </c>
      <c r="O5" s="34" t="s">
        <v>44</v>
      </c>
      <c r="P5" s="32">
        <f>C42</f>
        <v>182</v>
      </c>
    </row>
    <row r="6" spans="1:16" ht="26.45" customHeight="1">
      <c r="A6" s="219"/>
      <c r="B6" s="47" t="s">
        <v>32</v>
      </c>
      <c r="C6" s="48">
        <v>4068</v>
      </c>
      <c r="D6" s="49">
        <v>2.3307111877574638</v>
      </c>
      <c r="E6" s="49">
        <v>2.3307111877574638</v>
      </c>
      <c r="F6" s="50">
        <v>74.743753545052968</v>
      </c>
      <c r="G6" s="39"/>
      <c r="H6" s="29"/>
      <c r="I6" s="217"/>
      <c r="J6" s="34" t="s">
        <v>42</v>
      </c>
      <c r="K6" s="32">
        <f>C25</f>
        <v>178</v>
      </c>
      <c r="N6" s="217"/>
      <c r="O6" s="35" t="s">
        <v>45</v>
      </c>
      <c r="P6" s="37">
        <f>C58</f>
        <v>6874</v>
      </c>
    </row>
    <row r="7" spans="1:16" ht="26.45" customHeight="1">
      <c r="A7" s="219"/>
      <c r="B7" s="47" t="s">
        <v>33</v>
      </c>
      <c r="C7" s="48">
        <v>4680</v>
      </c>
      <c r="D7" s="49">
        <v>2.6813491540572594</v>
      </c>
      <c r="E7" s="49">
        <v>2.6813491540572594</v>
      </c>
      <c r="F7" s="50">
        <v>77.425102699110226</v>
      </c>
      <c r="G7" s="39"/>
      <c r="H7" s="29"/>
      <c r="I7" s="217" t="s">
        <v>3</v>
      </c>
      <c r="J7" s="36" t="s">
        <v>41</v>
      </c>
      <c r="K7" s="61">
        <f>C8+C5</f>
        <v>29294</v>
      </c>
      <c r="N7" s="217" t="s">
        <v>3</v>
      </c>
      <c r="O7" s="34" t="s">
        <v>44</v>
      </c>
      <c r="P7" s="32">
        <f>C43+C40</f>
        <v>1148</v>
      </c>
    </row>
    <row r="8" spans="1:16" ht="26.45" customHeight="1">
      <c r="A8" s="219"/>
      <c r="B8" s="47" t="s">
        <v>34</v>
      </c>
      <c r="C8" s="48">
        <v>17339</v>
      </c>
      <c r="D8" s="49">
        <v>9.9341694406407743</v>
      </c>
      <c r="E8" s="49">
        <v>9.9341694406407743</v>
      </c>
      <c r="F8" s="50">
        <v>87.359272139750999</v>
      </c>
      <c r="G8" s="39"/>
      <c r="H8" s="29"/>
      <c r="I8" s="217"/>
      <c r="J8" s="35" t="s">
        <v>42</v>
      </c>
      <c r="K8" s="32">
        <f>C26+C23</f>
        <v>1074</v>
      </c>
      <c r="N8" s="217"/>
      <c r="O8" s="35" t="s">
        <v>45</v>
      </c>
      <c r="P8" s="37">
        <f>C59+C56</f>
        <v>44682</v>
      </c>
    </row>
    <row r="9" spans="1:16" ht="26.45" customHeight="1">
      <c r="A9" s="219"/>
      <c r="B9" s="47" t="s">
        <v>35</v>
      </c>
      <c r="C9" s="48">
        <v>9158</v>
      </c>
      <c r="D9" s="49">
        <v>5.246964861721449</v>
      </c>
      <c r="E9" s="49">
        <v>5.246964861721449</v>
      </c>
      <c r="F9" s="50">
        <v>92.606237001472451</v>
      </c>
      <c r="G9" s="39"/>
      <c r="H9" s="29"/>
      <c r="I9" s="217" t="s">
        <v>4</v>
      </c>
      <c r="J9" s="36" t="s">
        <v>41</v>
      </c>
      <c r="K9" s="31">
        <f>C3+C12</f>
        <v>5366</v>
      </c>
      <c r="N9" s="217" t="s">
        <v>4</v>
      </c>
      <c r="O9" s="34" t="s">
        <v>44</v>
      </c>
      <c r="P9" s="31">
        <f>C38+C47</f>
        <v>159</v>
      </c>
    </row>
    <row r="10" spans="1:16" ht="26.45" customHeight="1">
      <c r="A10" s="219"/>
      <c r="B10" s="47" t="s">
        <v>1</v>
      </c>
      <c r="C10" s="48">
        <v>9179</v>
      </c>
      <c r="D10" s="49">
        <v>5.2589965566435009</v>
      </c>
      <c r="E10" s="49">
        <v>5.2589965566435009</v>
      </c>
      <c r="F10" s="50">
        <v>97.865233558115946</v>
      </c>
      <c r="G10" s="39"/>
      <c r="H10" s="29"/>
      <c r="I10" s="217"/>
      <c r="J10" s="35" t="s">
        <v>42</v>
      </c>
      <c r="K10" s="31">
        <f>C21+C30</f>
        <v>148</v>
      </c>
      <c r="N10" s="217"/>
      <c r="O10" s="35" t="s">
        <v>45</v>
      </c>
      <c r="P10" s="38">
        <f>C54+C63</f>
        <v>8264</v>
      </c>
    </row>
    <row r="11" spans="1:16" ht="26.45" customHeight="1">
      <c r="A11" s="219"/>
      <c r="B11" s="47" t="s">
        <v>7</v>
      </c>
      <c r="C11" s="48">
        <v>643</v>
      </c>
      <c r="D11" s="49">
        <v>0.36839903975615762</v>
      </c>
      <c r="E11" s="49">
        <v>0.36839903975615762</v>
      </c>
      <c r="F11" s="50">
        <v>98.233632597872116</v>
      </c>
      <c r="G11" s="39"/>
      <c r="H11" s="29"/>
      <c r="I11" s="217" t="s">
        <v>5</v>
      </c>
      <c r="J11" s="36" t="s">
        <v>41</v>
      </c>
      <c r="K11" s="32">
        <f>C6+C9</f>
        <v>13226</v>
      </c>
      <c r="N11" s="217" t="s">
        <v>5</v>
      </c>
      <c r="O11" s="34" t="s">
        <v>44</v>
      </c>
      <c r="P11" s="32">
        <f>C41+C44</f>
        <v>520</v>
      </c>
    </row>
    <row r="12" spans="1:16" ht="26.45" customHeight="1">
      <c r="A12" s="219"/>
      <c r="B12" s="47" t="s">
        <v>36</v>
      </c>
      <c r="C12" s="48">
        <v>3083</v>
      </c>
      <c r="D12" s="49">
        <v>1.7663674021278912</v>
      </c>
      <c r="E12" s="49">
        <v>1.7663674021278912</v>
      </c>
      <c r="F12" s="50">
        <v>100</v>
      </c>
      <c r="G12" s="39"/>
      <c r="H12" s="29"/>
      <c r="I12" s="217"/>
      <c r="J12" s="35" t="s">
        <v>42</v>
      </c>
      <c r="K12" s="32">
        <f>C24+C27</f>
        <v>476</v>
      </c>
      <c r="N12" s="217"/>
      <c r="O12" s="35" t="s">
        <v>45</v>
      </c>
      <c r="P12" s="37">
        <f>C57+C60</f>
        <v>22097</v>
      </c>
    </row>
    <row r="13" spans="1:16" ht="26.45" customHeight="1" thickBot="1">
      <c r="A13" s="220"/>
      <c r="B13" s="51" t="s">
        <v>37</v>
      </c>
      <c r="C13" s="52">
        <v>174539</v>
      </c>
      <c r="D13" s="53">
        <v>100</v>
      </c>
      <c r="E13" s="53">
        <v>100</v>
      </c>
      <c r="F13" s="54"/>
      <c r="G13" s="39"/>
      <c r="H13" s="29"/>
      <c r="I13" s="217" t="s">
        <v>1</v>
      </c>
      <c r="J13" s="36" t="s">
        <v>41</v>
      </c>
      <c r="K13" s="32">
        <f>C10</f>
        <v>9179</v>
      </c>
      <c r="N13" s="217" t="s">
        <v>1</v>
      </c>
      <c r="O13" s="34" t="s">
        <v>44</v>
      </c>
      <c r="P13" s="32">
        <f>C45</f>
        <v>305</v>
      </c>
    </row>
    <row r="14" spans="1:16" ht="26.45" customHeight="1">
      <c r="I14" s="217"/>
      <c r="J14" s="35" t="s">
        <v>42</v>
      </c>
      <c r="K14" s="32">
        <f>C28</f>
        <v>272</v>
      </c>
      <c r="N14" s="217"/>
      <c r="O14" s="35" t="s">
        <v>45</v>
      </c>
      <c r="P14" s="37">
        <f>C61</f>
        <v>15850</v>
      </c>
    </row>
    <row r="15" spans="1:16" ht="26.45" customHeight="1">
      <c r="I15" s="217" t="s">
        <v>40</v>
      </c>
      <c r="J15" s="36" t="s">
        <v>41</v>
      </c>
      <c r="K15" s="32">
        <f>C11</f>
        <v>643</v>
      </c>
      <c r="N15" s="217" t="s">
        <v>40</v>
      </c>
      <c r="O15" s="34" t="s">
        <v>44</v>
      </c>
      <c r="P15" s="32">
        <f>C46</f>
        <v>33</v>
      </c>
    </row>
    <row r="16" spans="1:16" ht="26.45" customHeight="1">
      <c r="I16" s="217"/>
      <c r="J16" s="35" t="s">
        <v>42</v>
      </c>
      <c r="K16" s="31">
        <f>C29</f>
        <v>33</v>
      </c>
      <c r="N16" s="217"/>
      <c r="O16" s="35" t="s">
        <v>45</v>
      </c>
      <c r="P16" s="38">
        <f>C62</f>
        <v>912</v>
      </c>
    </row>
    <row r="17" spans="1:16">
      <c r="K17" s="31">
        <f>K3+K5+K7+K9+K11+K13+K15</f>
        <v>174539</v>
      </c>
      <c r="N17" s="33"/>
      <c r="O17" s="33"/>
      <c r="P17" s="31">
        <f>P3+P5+P7+P9+P11+P13+P15</f>
        <v>3428</v>
      </c>
    </row>
    <row r="18" spans="1:16">
      <c r="K18" s="31">
        <f>K4+K6+K8+K10+K12+K14+K16</f>
        <v>3236</v>
      </c>
      <c r="N18" s="33"/>
      <c r="O18" s="33"/>
      <c r="P18" s="31">
        <f>P4+P6+P8+P10+P12+P14+P16</f>
        <v>246920</v>
      </c>
    </row>
    <row r="19" spans="1:16" ht="15" customHeight="1" thickBot="1">
      <c r="A19" s="221" t="s">
        <v>43</v>
      </c>
      <c r="B19" s="221"/>
      <c r="C19" s="221"/>
      <c r="D19" s="221"/>
      <c r="E19" s="221"/>
      <c r="F19" s="221"/>
      <c r="G19" s="39"/>
      <c r="H19" s="29"/>
      <c r="K19" s="30"/>
    </row>
    <row r="20" spans="1:16" ht="38.25" thickBot="1">
      <c r="A20" s="56" t="s">
        <v>38</v>
      </c>
      <c r="B20" s="57"/>
      <c r="C20" s="40" t="s">
        <v>25</v>
      </c>
      <c r="D20" s="41" t="s">
        <v>26</v>
      </c>
      <c r="E20" s="41" t="s">
        <v>27</v>
      </c>
      <c r="F20" s="42" t="s">
        <v>28</v>
      </c>
      <c r="G20" s="39"/>
      <c r="H20" s="29"/>
      <c r="K20" s="2"/>
      <c r="L20" s="2"/>
      <c r="M20" s="2"/>
      <c r="N20" s="2"/>
      <c r="O20" s="2"/>
    </row>
    <row r="21" spans="1:16" ht="26.45" customHeight="1" thickBot="1">
      <c r="A21" s="58" t="s">
        <v>29</v>
      </c>
      <c r="B21" s="43" t="s">
        <v>30</v>
      </c>
      <c r="C21" s="44">
        <v>43</v>
      </c>
      <c r="D21" s="45">
        <v>1.3288009888751544</v>
      </c>
      <c r="E21" s="45">
        <v>1.3288009888751544</v>
      </c>
      <c r="F21" s="46">
        <v>1.3288009888751544</v>
      </c>
      <c r="G21" s="39"/>
      <c r="H21" s="29"/>
      <c r="K21" s="2"/>
      <c r="L21" s="2"/>
      <c r="M21" s="2"/>
      <c r="N21" s="2"/>
      <c r="O21" s="2"/>
    </row>
    <row r="22" spans="1:16" ht="26.45" customHeight="1">
      <c r="A22" s="59"/>
      <c r="B22" s="47" t="s">
        <v>31</v>
      </c>
      <c r="C22" s="48">
        <v>1055</v>
      </c>
      <c r="D22" s="49">
        <v>32.601977750309025</v>
      </c>
      <c r="E22" s="49">
        <v>32.601977750309025</v>
      </c>
      <c r="F22" s="50">
        <v>33.930778739184177</v>
      </c>
      <c r="G22" s="39"/>
      <c r="H22" s="29"/>
      <c r="K22" s="2"/>
      <c r="L22" s="2"/>
      <c r="M22" s="2"/>
      <c r="N22" s="2"/>
      <c r="O22" s="2"/>
    </row>
    <row r="23" spans="1:16" ht="26.45" customHeight="1">
      <c r="A23" s="59"/>
      <c r="B23" s="47" t="s">
        <v>49</v>
      </c>
      <c r="C23" s="48">
        <v>279</v>
      </c>
      <c r="D23" s="49">
        <v>8.6217552533992592</v>
      </c>
      <c r="E23" s="49">
        <v>8.6217552533992592</v>
      </c>
      <c r="F23" s="50">
        <v>42.552533992583434</v>
      </c>
      <c r="G23" s="39"/>
      <c r="H23" s="29"/>
      <c r="K23" s="2"/>
      <c r="L23" s="2"/>
      <c r="M23" s="2"/>
      <c r="N23" s="2"/>
      <c r="O23" s="2"/>
    </row>
    <row r="24" spans="1:16" ht="26.45" customHeight="1">
      <c r="A24" s="59"/>
      <c r="B24" s="47" t="s">
        <v>32</v>
      </c>
      <c r="C24" s="48">
        <v>79</v>
      </c>
      <c r="D24" s="49">
        <v>2.4412855377008653</v>
      </c>
      <c r="E24" s="49">
        <v>2.4412855377008653</v>
      </c>
      <c r="F24" s="50">
        <v>44.993819530284298</v>
      </c>
      <c r="G24" s="39"/>
      <c r="H24" s="29"/>
      <c r="K24" s="2"/>
      <c r="L24" s="2"/>
      <c r="M24" s="2"/>
      <c r="N24" s="2"/>
      <c r="O24" s="2"/>
    </row>
    <row r="25" spans="1:16" ht="26.45" customHeight="1">
      <c r="A25" s="59"/>
      <c r="B25" s="47" t="s">
        <v>33</v>
      </c>
      <c r="C25" s="48">
        <v>178</v>
      </c>
      <c r="D25" s="49">
        <v>5.50061804697157</v>
      </c>
      <c r="E25" s="49">
        <v>5.50061804697157</v>
      </c>
      <c r="F25" s="50">
        <v>50.494437577255866</v>
      </c>
      <c r="G25" s="39"/>
      <c r="H25" s="29"/>
      <c r="K25" s="2"/>
      <c r="L25" s="2"/>
      <c r="M25" s="2"/>
      <c r="N25" s="2"/>
      <c r="O25" s="2"/>
    </row>
    <row r="26" spans="1:16" ht="26.45" customHeight="1">
      <c r="A26" s="59"/>
      <c r="B26" s="47" t="s">
        <v>34</v>
      </c>
      <c r="C26" s="48">
        <v>795</v>
      </c>
      <c r="D26" s="49">
        <v>24.567367119901114</v>
      </c>
      <c r="E26" s="49">
        <v>24.567367119901114</v>
      </c>
      <c r="F26" s="50">
        <v>75.061804697156987</v>
      </c>
      <c r="G26" s="39"/>
      <c r="H26" s="29"/>
      <c r="K26" s="2"/>
      <c r="L26" s="2"/>
      <c r="M26" s="2"/>
      <c r="N26" s="2"/>
      <c r="O26" s="2"/>
    </row>
    <row r="27" spans="1:16" ht="26.45" customHeight="1">
      <c r="A27" s="59"/>
      <c r="B27" s="47" t="s">
        <v>35</v>
      </c>
      <c r="C27" s="48">
        <v>397</v>
      </c>
      <c r="D27" s="49">
        <v>12.26823238566131</v>
      </c>
      <c r="E27" s="49">
        <v>12.26823238566131</v>
      </c>
      <c r="F27" s="50">
        <v>87.330037082818293</v>
      </c>
      <c r="G27" s="39"/>
      <c r="H27" s="29"/>
      <c r="K27" s="2"/>
      <c r="L27" s="2"/>
      <c r="M27" s="2"/>
      <c r="N27" s="2"/>
      <c r="O27" s="2"/>
    </row>
    <row r="28" spans="1:16" ht="26.45" customHeight="1">
      <c r="A28" s="59"/>
      <c r="B28" s="47" t="s">
        <v>1</v>
      </c>
      <c r="C28" s="48">
        <v>272</v>
      </c>
      <c r="D28" s="49">
        <v>8.4054388133498144</v>
      </c>
      <c r="E28" s="49">
        <v>8.4054388133498144</v>
      </c>
      <c r="F28" s="50">
        <v>95.735475896168111</v>
      </c>
      <c r="G28" s="39"/>
      <c r="H28" s="29"/>
      <c r="K28" s="2"/>
      <c r="L28" s="2"/>
      <c r="M28" s="2"/>
      <c r="N28" s="2"/>
      <c r="O28" s="2"/>
    </row>
    <row r="29" spans="1:16" ht="26.45" customHeight="1">
      <c r="A29" s="59"/>
      <c r="B29" s="47" t="s">
        <v>7</v>
      </c>
      <c r="C29" s="48">
        <v>33</v>
      </c>
      <c r="D29" s="49">
        <v>1.019777503090235</v>
      </c>
      <c r="E29" s="49">
        <v>1.019777503090235</v>
      </c>
      <c r="F29" s="50">
        <v>96.755253399258351</v>
      </c>
      <c r="G29" s="39"/>
      <c r="H29" s="29"/>
      <c r="K29" s="2"/>
      <c r="L29" s="2"/>
      <c r="M29" s="2"/>
      <c r="N29" s="2"/>
      <c r="O29" s="2"/>
    </row>
    <row r="30" spans="1:16" ht="26.45" customHeight="1">
      <c r="A30" s="59"/>
      <c r="B30" s="47" t="s">
        <v>36</v>
      </c>
      <c r="C30" s="48">
        <v>105</v>
      </c>
      <c r="D30" s="49">
        <v>3.2447466007416561</v>
      </c>
      <c r="E30" s="49">
        <v>3.2447466007416561</v>
      </c>
      <c r="F30" s="50">
        <v>100</v>
      </c>
      <c r="G30" s="39"/>
      <c r="H30" s="29"/>
      <c r="K30" s="2"/>
      <c r="L30" s="2"/>
      <c r="M30" s="2"/>
      <c r="N30" s="2"/>
      <c r="O30" s="2"/>
    </row>
    <row r="31" spans="1:16" ht="26.45" customHeight="1" thickBot="1">
      <c r="A31" s="60"/>
      <c r="B31" s="51" t="s">
        <v>37</v>
      </c>
      <c r="C31" s="52">
        <v>3236</v>
      </c>
      <c r="D31" s="53">
        <v>100</v>
      </c>
      <c r="E31" s="53">
        <v>100</v>
      </c>
      <c r="F31" s="54"/>
      <c r="G31" s="39"/>
      <c r="H31" s="29"/>
      <c r="K31" s="2"/>
      <c r="L31" s="2"/>
      <c r="M31" s="2"/>
      <c r="N31" s="2"/>
      <c r="O31" s="2"/>
    </row>
    <row r="36" spans="1:7" customFormat="1" ht="15" customHeight="1" thickBot="1">
      <c r="A36" s="213" t="s">
        <v>50</v>
      </c>
      <c r="B36" s="214"/>
      <c r="C36" s="214"/>
      <c r="D36" s="214"/>
      <c r="E36" s="214"/>
      <c r="F36" s="214"/>
      <c r="G36" s="39"/>
    </row>
    <row r="37" spans="1:7" customFormat="1" ht="38.25" thickBot="1">
      <c r="A37" s="215" t="s">
        <v>38</v>
      </c>
      <c r="B37" s="216"/>
      <c r="C37" s="40" t="s">
        <v>25</v>
      </c>
      <c r="D37" s="41" t="s">
        <v>26</v>
      </c>
      <c r="E37" s="41" t="s">
        <v>27</v>
      </c>
      <c r="F37" s="42" t="s">
        <v>28</v>
      </c>
      <c r="G37" s="55"/>
    </row>
    <row r="38" spans="1:7" customFormat="1" ht="27.75" thickBot="1">
      <c r="A38" s="218" t="s">
        <v>29</v>
      </c>
      <c r="B38" s="43" t="s">
        <v>30</v>
      </c>
      <c r="C38" s="44">
        <v>45</v>
      </c>
      <c r="D38" s="45">
        <v>1.3127187864644108</v>
      </c>
      <c r="E38" s="45">
        <v>1.3127187864644108</v>
      </c>
      <c r="F38" s="46">
        <v>1.3127187864644108</v>
      </c>
      <c r="G38" s="55"/>
    </row>
    <row r="39" spans="1:7" customFormat="1">
      <c r="A39" s="219"/>
      <c r="B39" s="47" t="s">
        <v>31</v>
      </c>
      <c r="C39" s="48">
        <v>1081</v>
      </c>
      <c r="D39" s="49">
        <v>31.534422403733959</v>
      </c>
      <c r="E39" s="49">
        <v>31.534422403733959</v>
      </c>
      <c r="F39" s="50">
        <v>32.847141190198364</v>
      </c>
      <c r="G39" s="55"/>
    </row>
    <row r="40" spans="1:7" customFormat="1" ht="27">
      <c r="A40" s="219"/>
      <c r="B40" s="47" t="s">
        <v>49</v>
      </c>
      <c r="C40" s="48">
        <v>291</v>
      </c>
      <c r="D40" s="49">
        <v>8.4889148191365233</v>
      </c>
      <c r="E40" s="49">
        <v>8.4889148191365233</v>
      </c>
      <c r="F40" s="50">
        <v>41.336056009334889</v>
      </c>
      <c r="G40" s="55"/>
    </row>
    <row r="41" spans="1:7" customFormat="1" ht="18">
      <c r="A41" s="219"/>
      <c r="B41" s="47" t="s">
        <v>32</v>
      </c>
      <c r="C41" s="48">
        <v>85</v>
      </c>
      <c r="D41" s="49">
        <v>2.4795799299883314</v>
      </c>
      <c r="E41" s="49">
        <v>2.4795799299883314</v>
      </c>
      <c r="F41" s="50">
        <v>43.815635939323222</v>
      </c>
      <c r="G41" s="55"/>
    </row>
    <row r="42" spans="1:7" customFormat="1" ht="27">
      <c r="A42" s="219"/>
      <c r="B42" s="47" t="s">
        <v>33</v>
      </c>
      <c r="C42" s="48">
        <v>182</v>
      </c>
      <c r="D42" s="49">
        <v>5.3092182030338391</v>
      </c>
      <c r="E42" s="49">
        <v>5.3092182030338391</v>
      </c>
      <c r="F42" s="50">
        <v>49.124854142357059</v>
      </c>
      <c r="G42" s="55"/>
    </row>
    <row r="43" spans="1:7" customFormat="1" ht="36">
      <c r="A43" s="219"/>
      <c r="B43" s="47" t="s">
        <v>34</v>
      </c>
      <c r="C43" s="48">
        <v>857</v>
      </c>
      <c r="D43" s="49">
        <v>25</v>
      </c>
      <c r="E43" s="49">
        <v>25</v>
      </c>
      <c r="F43" s="50">
        <v>74.124854142357052</v>
      </c>
      <c r="G43" s="55"/>
    </row>
    <row r="44" spans="1:7" customFormat="1" ht="27">
      <c r="A44" s="219"/>
      <c r="B44" s="47" t="s">
        <v>35</v>
      </c>
      <c r="C44" s="48">
        <v>435</v>
      </c>
      <c r="D44" s="49">
        <v>12.689614935822638</v>
      </c>
      <c r="E44" s="49">
        <v>12.689614935822638</v>
      </c>
      <c r="F44" s="50">
        <v>86.814469078179698</v>
      </c>
      <c r="G44" s="55"/>
    </row>
    <row r="45" spans="1:7" customFormat="1">
      <c r="A45" s="219"/>
      <c r="B45" s="47" t="s">
        <v>1</v>
      </c>
      <c r="C45" s="48">
        <v>305</v>
      </c>
      <c r="D45" s="49">
        <v>8.8973162193698947</v>
      </c>
      <c r="E45" s="49">
        <v>8.8973162193698947</v>
      </c>
      <c r="F45" s="50">
        <v>95.711785297549596</v>
      </c>
      <c r="G45" s="55"/>
    </row>
    <row r="46" spans="1:7" customFormat="1">
      <c r="A46" s="219"/>
      <c r="B46" s="47" t="s">
        <v>7</v>
      </c>
      <c r="C46" s="48">
        <v>33</v>
      </c>
      <c r="D46" s="49">
        <v>0.96266044340723467</v>
      </c>
      <c r="E46" s="49">
        <v>0.96266044340723467</v>
      </c>
      <c r="F46" s="50">
        <v>96.674445740956827</v>
      </c>
      <c r="G46" s="55"/>
    </row>
    <row r="47" spans="1:7" customFormat="1" ht="27">
      <c r="A47" s="219"/>
      <c r="B47" s="47" t="s">
        <v>36</v>
      </c>
      <c r="C47" s="48">
        <v>114</v>
      </c>
      <c r="D47" s="49">
        <v>3.3255542590431739</v>
      </c>
      <c r="E47" s="49">
        <v>3.3255542590431739</v>
      </c>
      <c r="F47" s="50">
        <v>100</v>
      </c>
      <c r="G47" s="55"/>
    </row>
    <row r="48" spans="1:7" customFormat="1" ht="15.75" thickBot="1">
      <c r="A48" s="220"/>
      <c r="B48" s="51" t="s">
        <v>37</v>
      </c>
      <c r="C48" s="52">
        <v>3428</v>
      </c>
      <c r="D48" s="53">
        <v>100</v>
      </c>
      <c r="E48" s="53">
        <v>100</v>
      </c>
      <c r="F48" s="54"/>
      <c r="G48" s="55"/>
    </row>
    <row r="52" spans="1:7" customFormat="1" ht="15" customHeight="1" thickBot="1">
      <c r="A52" s="213" t="s">
        <v>48</v>
      </c>
      <c r="B52" s="214"/>
      <c r="C52" s="214"/>
      <c r="D52" s="214"/>
      <c r="E52" s="214"/>
      <c r="F52" s="214"/>
      <c r="G52" s="39"/>
    </row>
    <row r="53" spans="1:7" customFormat="1" ht="38.25" thickBot="1">
      <c r="A53" s="215" t="s">
        <v>38</v>
      </c>
      <c r="B53" s="216"/>
      <c r="C53" s="40" t="s">
        <v>25</v>
      </c>
      <c r="D53" s="41" t="s">
        <v>26</v>
      </c>
      <c r="E53" s="41" t="s">
        <v>27</v>
      </c>
      <c r="F53" s="42" t="s">
        <v>28</v>
      </c>
      <c r="G53" s="55"/>
    </row>
    <row r="54" spans="1:7" customFormat="1" ht="27.75" thickBot="1">
      <c r="A54" s="218" t="s">
        <v>29</v>
      </c>
      <c r="B54" s="43" t="s">
        <v>30</v>
      </c>
      <c r="C54" s="44">
        <v>3323</v>
      </c>
      <c r="D54" s="45">
        <v>1.3457800097197472</v>
      </c>
      <c r="E54" s="45">
        <v>1.3457800097197472</v>
      </c>
      <c r="F54" s="46">
        <v>1.3457800097197472</v>
      </c>
      <c r="G54" s="55"/>
    </row>
    <row r="55" spans="1:7" customFormat="1">
      <c r="A55" s="219"/>
      <c r="B55" s="47" t="s">
        <v>31</v>
      </c>
      <c r="C55" s="48">
        <v>148241</v>
      </c>
      <c r="D55" s="49">
        <v>60.036044062854366</v>
      </c>
      <c r="E55" s="49">
        <v>60.036044062854366</v>
      </c>
      <c r="F55" s="50">
        <v>61.381824072574112</v>
      </c>
      <c r="G55" s="55"/>
    </row>
    <row r="56" spans="1:7" customFormat="1" ht="27">
      <c r="A56" s="219"/>
      <c r="B56" s="47" t="s">
        <v>49</v>
      </c>
      <c r="C56" s="48">
        <v>17399</v>
      </c>
      <c r="D56" s="49">
        <v>7.0464117932933741</v>
      </c>
      <c r="E56" s="49">
        <v>7.0464117932933741</v>
      </c>
      <c r="F56" s="50">
        <v>68.428235865867492</v>
      </c>
      <c r="G56" s="55"/>
    </row>
    <row r="57" spans="1:7" customFormat="1" ht="18">
      <c r="A57" s="219"/>
      <c r="B57" s="47" t="s">
        <v>32</v>
      </c>
      <c r="C57" s="48">
        <v>6193</v>
      </c>
      <c r="D57" s="49">
        <v>2.5080997894054753</v>
      </c>
      <c r="E57" s="49">
        <v>2.5080997894054753</v>
      </c>
      <c r="F57" s="50">
        <v>70.93633565527297</v>
      </c>
      <c r="G57" s="55"/>
    </row>
    <row r="58" spans="1:7" customFormat="1" ht="27">
      <c r="A58" s="219"/>
      <c r="B58" s="47" t="s">
        <v>33</v>
      </c>
      <c r="C58" s="48">
        <v>6874</v>
      </c>
      <c r="D58" s="49">
        <v>2.7838976186619147</v>
      </c>
      <c r="E58" s="49">
        <v>2.7838976186619147</v>
      </c>
      <c r="F58" s="50">
        <v>73.72023327393488</v>
      </c>
      <c r="G58" s="55"/>
    </row>
    <row r="59" spans="1:7" customFormat="1" ht="36">
      <c r="A59" s="219"/>
      <c r="B59" s="47" t="s">
        <v>34</v>
      </c>
      <c r="C59" s="48">
        <v>27283</v>
      </c>
      <c r="D59" s="49">
        <v>11.049327717479345</v>
      </c>
      <c r="E59" s="49">
        <v>11.049327717479345</v>
      </c>
      <c r="F59" s="50">
        <v>84.769560991414224</v>
      </c>
      <c r="G59" s="55"/>
    </row>
    <row r="60" spans="1:7" customFormat="1" ht="27">
      <c r="A60" s="219"/>
      <c r="B60" s="47" t="s">
        <v>35</v>
      </c>
      <c r="C60" s="48">
        <v>15904</v>
      </c>
      <c r="D60" s="49">
        <v>6.4409525352340831</v>
      </c>
      <c r="E60" s="49">
        <v>6.4409525352340831</v>
      </c>
      <c r="F60" s="50">
        <v>91.210513526648313</v>
      </c>
      <c r="G60" s="55"/>
    </row>
    <row r="61" spans="1:7" customFormat="1">
      <c r="A61" s="219"/>
      <c r="B61" s="47" t="s">
        <v>1</v>
      </c>
      <c r="C61" s="48">
        <v>15850</v>
      </c>
      <c r="D61" s="49">
        <v>6.4190831038393004</v>
      </c>
      <c r="E61" s="49">
        <v>6.4190831038393004</v>
      </c>
      <c r="F61" s="50">
        <v>97.629596630487598</v>
      </c>
      <c r="G61" s="55"/>
    </row>
    <row r="62" spans="1:7" customFormat="1">
      <c r="A62" s="219"/>
      <c r="B62" s="47" t="s">
        <v>7</v>
      </c>
      <c r="C62" s="48">
        <v>912</v>
      </c>
      <c r="D62" s="49">
        <v>0.36935039688968085</v>
      </c>
      <c r="E62" s="49">
        <v>0.36935039688968085</v>
      </c>
      <c r="F62" s="50">
        <v>97.998947027377298</v>
      </c>
      <c r="G62" s="55"/>
    </row>
    <row r="63" spans="1:7" customFormat="1" ht="27">
      <c r="A63" s="219"/>
      <c r="B63" s="47" t="s">
        <v>36</v>
      </c>
      <c r="C63" s="48">
        <v>4941</v>
      </c>
      <c r="D63" s="49">
        <v>2.0010529726227118</v>
      </c>
      <c r="E63" s="49">
        <v>2.0010529726227118</v>
      </c>
      <c r="F63" s="50">
        <v>100</v>
      </c>
      <c r="G63" s="55"/>
    </row>
    <row r="64" spans="1:7" customFormat="1" ht="15.75" thickBot="1">
      <c r="A64" s="220"/>
      <c r="B64" s="51" t="s">
        <v>37</v>
      </c>
      <c r="C64" s="52">
        <v>246920</v>
      </c>
      <c r="D64" s="53">
        <v>100</v>
      </c>
      <c r="E64" s="53">
        <v>100</v>
      </c>
      <c r="F64" s="54"/>
      <c r="G64" s="55"/>
    </row>
  </sheetData>
  <mergeCells count="24">
    <mergeCell ref="A1:F1"/>
    <mergeCell ref="A2:B2"/>
    <mergeCell ref="A54:A64"/>
    <mergeCell ref="N15:N16"/>
    <mergeCell ref="N3:N4"/>
    <mergeCell ref="N5:N6"/>
    <mergeCell ref="N7:N8"/>
    <mergeCell ref="N9:N10"/>
    <mergeCell ref="N11:N12"/>
    <mergeCell ref="N13:N14"/>
    <mergeCell ref="I15:I16"/>
    <mergeCell ref="A19:F19"/>
    <mergeCell ref="I3:I4"/>
    <mergeCell ref="A3:A13"/>
    <mergeCell ref="I5:I6"/>
    <mergeCell ref="A38:A48"/>
    <mergeCell ref="A52:F52"/>
    <mergeCell ref="A53:B53"/>
    <mergeCell ref="I7:I8"/>
    <mergeCell ref="I9:I10"/>
    <mergeCell ref="I11:I12"/>
    <mergeCell ref="A36:F36"/>
    <mergeCell ref="A37:B37"/>
    <mergeCell ref="I13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1"/>
  <sheetViews>
    <sheetView workbookViewId="0">
      <selection activeCell="A18" sqref="A18:XFD18"/>
    </sheetView>
  </sheetViews>
  <sheetFormatPr defaultRowHeight="15"/>
  <sheetData>
    <row r="1" spans="1:15">
      <c r="A1" s="79" t="s">
        <v>54</v>
      </c>
      <c r="I1" s="79" t="s">
        <v>55</v>
      </c>
    </row>
    <row r="2" spans="1:15" ht="15.75" thickBot="1">
      <c r="A2" s="222" t="s">
        <v>48</v>
      </c>
      <c r="B2" s="223"/>
      <c r="C2" s="223"/>
      <c r="D2" s="223"/>
      <c r="E2" s="223"/>
      <c r="F2" s="223"/>
      <c r="G2" s="63"/>
      <c r="I2" s="229" t="s">
        <v>48</v>
      </c>
      <c r="J2" s="230"/>
      <c r="K2" s="230"/>
      <c r="L2" s="230"/>
      <c r="M2" s="230"/>
      <c r="N2" s="230"/>
      <c r="O2" s="80"/>
    </row>
    <row r="3" spans="1:15" ht="20.25" thickBot="1">
      <c r="A3" s="224" t="s">
        <v>38</v>
      </c>
      <c r="B3" s="225"/>
      <c r="C3" s="64" t="s">
        <v>25</v>
      </c>
      <c r="D3" s="65" t="s">
        <v>26</v>
      </c>
      <c r="E3" s="65" t="s">
        <v>27</v>
      </c>
      <c r="F3" s="66" t="s">
        <v>28</v>
      </c>
      <c r="G3" s="63"/>
      <c r="I3" s="231" t="s">
        <v>38</v>
      </c>
      <c r="J3" s="232"/>
      <c r="K3" s="81" t="s">
        <v>25</v>
      </c>
      <c r="L3" s="82" t="s">
        <v>26</v>
      </c>
      <c r="M3" s="82" t="s">
        <v>27</v>
      </c>
      <c r="N3" s="83" t="s">
        <v>28</v>
      </c>
      <c r="O3" s="84"/>
    </row>
    <row r="4" spans="1:15" ht="27.75" thickBot="1">
      <c r="A4" s="226" t="s">
        <v>29</v>
      </c>
      <c r="B4" s="67" t="s">
        <v>30</v>
      </c>
      <c r="C4" s="68">
        <v>2140</v>
      </c>
      <c r="D4" s="69">
        <v>1.2173546996148836</v>
      </c>
      <c r="E4" s="69">
        <v>1.2173546996148836</v>
      </c>
      <c r="F4" s="70">
        <v>1.2173546996148836</v>
      </c>
      <c r="G4" s="63"/>
      <c r="I4" s="233" t="s">
        <v>29</v>
      </c>
      <c r="J4" s="85" t="s">
        <v>30</v>
      </c>
      <c r="K4" s="86">
        <v>35</v>
      </c>
      <c r="L4" s="87">
        <v>1.1272141706924315</v>
      </c>
      <c r="M4" s="87">
        <v>1.1272141706924315</v>
      </c>
      <c r="N4" s="88">
        <v>1.1272141706924315</v>
      </c>
      <c r="O4" s="84"/>
    </row>
    <row r="5" spans="1:15" ht="25.15" customHeight="1">
      <c r="A5" s="227"/>
      <c r="B5" s="71" t="s">
        <v>31</v>
      </c>
      <c r="C5" s="72">
        <v>113987</v>
      </c>
      <c r="D5" s="73">
        <v>64.842341189253148</v>
      </c>
      <c r="E5" s="73">
        <v>64.842341189253148</v>
      </c>
      <c r="F5" s="74">
        <v>66.059695888868035</v>
      </c>
      <c r="G5" s="63"/>
      <c r="I5" s="234"/>
      <c r="J5" s="89" t="s">
        <v>31</v>
      </c>
      <c r="K5" s="90">
        <v>1044</v>
      </c>
      <c r="L5" s="91">
        <v>33.623188405797102</v>
      </c>
      <c r="M5" s="91">
        <v>33.623188405797102</v>
      </c>
      <c r="N5" s="92">
        <v>34.750402576489527</v>
      </c>
      <c r="O5" s="84"/>
    </row>
    <row r="6" spans="1:15" ht="27">
      <c r="A6" s="227"/>
      <c r="B6" s="71" t="s">
        <v>49</v>
      </c>
      <c r="C6" s="72">
        <v>11247</v>
      </c>
      <c r="D6" s="73">
        <v>6.3979384610133625</v>
      </c>
      <c r="E6" s="73">
        <v>6.3979384610133625</v>
      </c>
      <c r="F6" s="74">
        <v>72.457634349881388</v>
      </c>
      <c r="G6" s="63"/>
      <c r="I6" s="234"/>
      <c r="J6" s="89" t="s">
        <v>49</v>
      </c>
      <c r="K6" s="90">
        <v>281</v>
      </c>
      <c r="L6" s="91">
        <v>9.0499194847020927</v>
      </c>
      <c r="M6" s="91">
        <v>9.0499194847020927</v>
      </c>
      <c r="N6" s="92">
        <v>43.800322061191629</v>
      </c>
      <c r="O6" s="84"/>
    </row>
    <row r="7" spans="1:15" ht="18">
      <c r="A7" s="227"/>
      <c r="B7" s="71" t="s">
        <v>32</v>
      </c>
      <c r="C7" s="72">
        <v>3733</v>
      </c>
      <c r="D7" s="73">
        <v>2.1235444362908229</v>
      </c>
      <c r="E7" s="73">
        <v>2.1235444362908229</v>
      </c>
      <c r="F7" s="74">
        <v>74.581178786172217</v>
      </c>
      <c r="G7" s="63"/>
      <c r="I7" s="234"/>
      <c r="J7" s="89" t="s">
        <v>32</v>
      </c>
      <c r="K7" s="90">
        <v>60</v>
      </c>
      <c r="L7" s="91">
        <v>1.932367149758454</v>
      </c>
      <c r="M7" s="91">
        <v>1.932367149758454</v>
      </c>
      <c r="N7" s="92">
        <v>45.732689210950078</v>
      </c>
      <c r="O7" s="84"/>
    </row>
    <row r="8" spans="1:15" ht="27">
      <c r="A8" s="227"/>
      <c r="B8" s="71" t="s">
        <v>33</v>
      </c>
      <c r="C8" s="72">
        <v>4685</v>
      </c>
      <c r="D8" s="73">
        <v>2.6650966204185651</v>
      </c>
      <c r="E8" s="73">
        <v>2.6650966204185651</v>
      </c>
      <c r="F8" s="74">
        <v>77.246275406590783</v>
      </c>
      <c r="G8" s="63"/>
      <c r="I8" s="234"/>
      <c r="J8" s="89" t="s">
        <v>33</v>
      </c>
      <c r="K8" s="90">
        <v>147</v>
      </c>
      <c r="L8" s="91">
        <v>4.7342995169082132</v>
      </c>
      <c r="M8" s="91">
        <v>4.7342995169082132</v>
      </c>
      <c r="N8" s="92">
        <v>50.4669887278583</v>
      </c>
      <c r="O8" s="84"/>
    </row>
    <row r="9" spans="1:15" ht="36">
      <c r="A9" s="227"/>
      <c r="B9" s="71" t="s">
        <v>34</v>
      </c>
      <c r="C9" s="72">
        <v>17487</v>
      </c>
      <c r="D9" s="73">
        <v>9.947608239329659</v>
      </c>
      <c r="E9" s="73">
        <v>9.947608239329659</v>
      </c>
      <c r="F9" s="74">
        <v>87.193883645920451</v>
      </c>
      <c r="G9" s="63"/>
      <c r="I9" s="234"/>
      <c r="J9" s="89" t="s">
        <v>34</v>
      </c>
      <c r="K9" s="90">
        <v>764</v>
      </c>
      <c r="L9" s="91">
        <v>24.605475040257648</v>
      </c>
      <c r="M9" s="91">
        <v>24.605475040257648</v>
      </c>
      <c r="N9" s="92">
        <v>75.072463768115938</v>
      </c>
      <c r="O9" s="84"/>
    </row>
    <row r="10" spans="1:15" ht="27">
      <c r="A10" s="227"/>
      <c r="B10" s="71" t="s">
        <v>35</v>
      </c>
      <c r="C10" s="72">
        <v>9479</v>
      </c>
      <c r="D10" s="73">
        <v>5.392198690490412</v>
      </c>
      <c r="E10" s="73">
        <v>5.392198690490412</v>
      </c>
      <c r="F10" s="74">
        <v>92.58608233641084</v>
      </c>
      <c r="G10" s="63"/>
      <c r="I10" s="234"/>
      <c r="J10" s="89" t="s">
        <v>35</v>
      </c>
      <c r="K10" s="90">
        <v>409</v>
      </c>
      <c r="L10" s="91">
        <v>13.172302737520129</v>
      </c>
      <c r="M10" s="91">
        <v>13.172302737520129</v>
      </c>
      <c r="N10" s="92">
        <v>88.244766505636079</v>
      </c>
      <c r="O10" s="84"/>
    </row>
    <row r="11" spans="1:15">
      <c r="A11" s="227"/>
      <c r="B11" s="71" t="s">
        <v>1</v>
      </c>
      <c r="C11" s="72">
        <v>9360</v>
      </c>
      <c r="D11" s="73">
        <v>5.3245046674744438</v>
      </c>
      <c r="E11" s="73">
        <v>5.3245046674744438</v>
      </c>
      <c r="F11" s="74">
        <v>97.910587003885297</v>
      </c>
      <c r="G11" s="63"/>
      <c r="I11" s="234"/>
      <c r="J11" s="89" t="s">
        <v>1</v>
      </c>
      <c r="K11" s="90">
        <v>245</v>
      </c>
      <c r="L11" s="91">
        <v>7.8904991948470213</v>
      </c>
      <c r="M11" s="91">
        <v>7.8904991948470213</v>
      </c>
      <c r="N11" s="92">
        <v>96.135265700483103</v>
      </c>
      <c r="O11" s="84"/>
    </row>
    <row r="12" spans="1:15">
      <c r="A12" s="227"/>
      <c r="B12" s="71" t="s">
        <v>7</v>
      </c>
      <c r="C12" s="72">
        <v>778</v>
      </c>
      <c r="D12" s="73">
        <v>0.44257100761699975</v>
      </c>
      <c r="E12" s="73">
        <v>0.44257100761699975</v>
      </c>
      <c r="F12" s="74">
        <v>98.353158011502302</v>
      </c>
      <c r="G12" s="63"/>
      <c r="I12" s="234"/>
      <c r="J12" s="89" t="s">
        <v>7</v>
      </c>
      <c r="K12" s="90">
        <v>14</v>
      </c>
      <c r="L12" s="91">
        <v>0.45088566827697263</v>
      </c>
      <c r="M12" s="91">
        <v>0.45088566827697263</v>
      </c>
      <c r="N12" s="92">
        <v>96.586151368760071</v>
      </c>
      <c r="O12" s="84"/>
    </row>
    <row r="13" spans="1:15" ht="27">
      <c r="A13" s="227"/>
      <c r="B13" s="71" t="s">
        <v>36</v>
      </c>
      <c r="C13" s="72">
        <v>2895</v>
      </c>
      <c r="D13" s="73">
        <v>1.6468419884977048</v>
      </c>
      <c r="E13" s="73">
        <v>1.6468419884977048</v>
      </c>
      <c r="F13" s="74">
        <v>100</v>
      </c>
      <c r="G13" s="63"/>
      <c r="I13" s="234"/>
      <c r="J13" s="89" t="s">
        <v>36</v>
      </c>
      <c r="K13" s="90">
        <v>106</v>
      </c>
      <c r="L13" s="91">
        <v>3.4138486312399361</v>
      </c>
      <c r="M13" s="91">
        <v>3.4138486312399361</v>
      </c>
      <c r="N13" s="92">
        <v>100</v>
      </c>
      <c r="O13" s="84"/>
    </row>
    <row r="14" spans="1:15" ht="15.75" thickBot="1">
      <c r="A14" s="228"/>
      <c r="B14" s="75" t="s">
        <v>37</v>
      </c>
      <c r="C14" s="76">
        <v>175791</v>
      </c>
      <c r="D14" s="77">
        <v>100</v>
      </c>
      <c r="E14" s="77">
        <v>100</v>
      </c>
      <c r="F14" s="78"/>
      <c r="G14" s="63"/>
      <c r="I14" s="235"/>
      <c r="J14" s="93" t="s">
        <v>37</v>
      </c>
      <c r="K14" s="94">
        <v>3105</v>
      </c>
      <c r="L14" s="95">
        <v>100</v>
      </c>
      <c r="M14" s="95">
        <v>100</v>
      </c>
      <c r="N14" s="96"/>
      <c r="O14" s="84"/>
    </row>
    <row r="18" spans="1:15">
      <c r="A18" s="79" t="s">
        <v>56</v>
      </c>
      <c r="I18" s="79" t="s">
        <v>57</v>
      </c>
    </row>
    <row r="19" spans="1:15" ht="15.75" thickBot="1">
      <c r="A19" s="229" t="s">
        <v>48</v>
      </c>
      <c r="B19" s="230"/>
      <c r="C19" s="230"/>
      <c r="D19" s="230"/>
      <c r="E19" s="230"/>
      <c r="F19" s="230"/>
      <c r="G19" s="80"/>
      <c r="I19" s="229" t="s">
        <v>48</v>
      </c>
      <c r="J19" s="230"/>
      <c r="K19" s="230"/>
      <c r="L19" s="230"/>
      <c r="M19" s="230"/>
      <c r="N19" s="230"/>
      <c r="O19" s="80"/>
    </row>
    <row r="20" spans="1:15" ht="20.25" thickBot="1">
      <c r="A20" s="231" t="s">
        <v>38</v>
      </c>
      <c r="B20" s="232"/>
      <c r="C20" s="81" t="s">
        <v>25</v>
      </c>
      <c r="D20" s="82" t="s">
        <v>26</v>
      </c>
      <c r="E20" s="82" t="s">
        <v>27</v>
      </c>
      <c r="F20" s="83" t="s">
        <v>28</v>
      </c>
      <c r="G20" s="84"/>
      <c r="I20" s="231" t="s">
        <v>38</v>
      </c>
      <c r="J20" s="232"/>
      <c r="K20" s="81" t="s">
        <v>25</v>
      </c>
      <c r="L20" s="82" t="s">
        <v>26</v>
      </c>
      <c r="M20" s="82" t="s">
        <v>27</v>
      </c>
      <c r="N20" s="83" t="s">
        <v>28</v>
      </c>
      <c r="O20" s="84"/>
    </row>
    <row r="21" spans="1:15" ht="27.75" thickBot="1">
      <c r="A21" s="233" t="s">
        <v>29</v>
      </c>
      <c r="B21" s="85" t="s">
        <v>30</v>
      </c>
      <c r="C21" s="86">
        <v>35</v>
      </c>
      <c r="D21" s="87">
        <v>1.0660980810234542</v>
      </c>
      <c r="E21" s="87">
        <v>1.0660980810234542</v>
      </c>
      <c r="F21" s="88">
        <v>1.0660980810234542</v>
      </c>
      <c r="G21" s="84"/>
      <c r="I21" s="233" t="s">
        <v>29</v>
      </c>
      <c r="J21" s="85" t="s">
        <v>30</v>
      </c>
      <c r="K21" s="86">
        <v>3080</v>
      </c>
      <c r="L21" s="87">
        <v>1.2360790609009731</v>
      </c>
      <c r="M21" s="87">
        <v>1.2360790609009731</v>
      </c>
      <c r="N21" s="88">
        <v>1.2360790609009731</v>
      </c>
      <c r="O21" s="84"/>
    </row>
    <row r="22" spans="1:15">
      <c r="A22" s="234"/>
      <c r="B22" s="89" t="s">
        <v>31</v>
      </c>
      <c r="C22" s="90">
        <v>1064</v>
      </c>
      <c r="D22" s="91">
        <v>32.40938166311301</v>
      </c>
      <c r="E22" s="91">
        <v>32.40938166311301</v>
      </c>
      <c r="F22" s="92">
        <v>33.475479744136457</v>
      </c>
      <c r="G22" s="84"/>
      <c r="I22" s="234"/>
      <c r="J22" s="89" t="s">
        <v>31</v>
      </c>
      <c r="K22" s="90">
        <v>151424</v>
      </c>
      <c r="L22" s="91">
        <v>60.770141466840577</v>
      </c>
      <c r="M22" s="91">
        <v>60.770141466840577</v>
      </c>
      <c r="N22" s="92">
        <v>62.006220527741554</v>
      </c>
      <c r="O22" s="84"/>
    </row>
    <row r="23" spans="1:15" ht="27">
      <c r="A23" s="234"/>
      <c r="B23" s="89" t="s">
        <v>49</v>
      </c>
      <c r="C23" s="90">
        <v>293</v>
      </c>
      <c r="D23" s="91">
        <v>8.9247639354249166</v>
      </c>
      <c r="E23" s="91">
        <v>8.9247639354249166</v>
      </c>
      <c r="F23" s="92">
        <v>42.400243679561378</v>
      </c>
      <c r="G23" s="84"/>
      <c r="I23" s="234"/>
      <c r="J23" s="89" t="s">
        <v>49</v>
      </c>
      <c r="K23" s="90">
        <v>16296</v>
      </c>
      <c r="L23" s="91">
        <v>6.5399819404033304</v>
      </c>
      <c r="M23" s="91">
        <v>6.5399819404033304</v>
      </c>
      <c r="N23" s="92">
        <v>68.546202468144884</v>
      </c>
      <c r="O23" s="84"/>
    </row>
    <row r="24" spans="1:15" ht="18">
      <c r="A24" s="234"/>
      <c r="B24" s="89" t="s">
        <v>32</v>
      </c>
      <c r="C24" s="90">
        <v>71</v>
      </c>
      <c r="D24" s="91">
        <v>2.1626561072190067</v>
      </c>
      <c r="E24" s="91">
        <v>2.1626561072190067</v>
      </c>
      <c r="F24" s="92">
        <v>44.562899786780385</v>
      </c>
      <c r="G24" s="84"/>
      <c r="I24" s="234"/>
      <c r="J24" s="89" t="s">
        <v>32</v>
      </c>
      <c r="K24" s="90">
        <v>5623</v>
      </c>
      <c r="L24" s="91">
        <v>2.2566469348851212</v>
      </c>
      <c r="M24" s="91">
        <v>2.2566469348851212</v>
      </c>
      <c r="N24" s="92">
        <v>70.802849403029995</v>
      </c>
      <c r="O24" s="84"/>
    </row>
    <row r="25" spans="1:15" ht="27">
      <c r="A25" s="234"/>
      <c r="B25" s="89" t="s">
        <v>33</v>
      </c>
      <c r="C25" s="90">
        <v>152</v>
      </c>
      <c r="D25" s="91">
        <v>4.6299116661590007</v>
      </c>
      <c r="E25" s="91">
        <v>4.6299116661590007</v>
      </c>
      <c r="F25" s="92">
        <v>49.192811452939381</v>
      </c>
      <c r="G25" s="84"/>
      <c r="I25" s="234"/>
      <c r="J25" s="89" t="s">
        <v>33</v>
      </c>
      <c r="K25" s="90">
        <v>6872</v>
      </c>
      <c r="L25" s="91">
        <v>2.757901073542691</v>
      </c>
      <c r="M25" s="91">
        <v>2.757901073542691</v>
      </c>
      <c r="N25" s="92">
        <v>73.560750476572693</v>
      </c>
      <c r="O25" s="84"/>
    </row>
    <row r="26" spans="1:15" ht="36">
      <c r="A26" s="234"/>
      <c r="B26" s="89" t="s">
        <v>34</v>
      </c>
      <c r="C26" s="90">
        <v>821</v>
      </c>
      <c r="D26" s="91">
        <v>25.007614986293024</v>
      </c>
      <c r="E26" s="91">
        <v>25.007614986293024</v>
      </c>
      <c r="F26" s="92">
        <v>74.200426439232416</v>
      </c>
      <c r="G26" s="84"/>
      <c r="I26" s="234"/>
      <c r="J26" s="89" t="s">
        <v>34</v>
      </c>
      <c r="K26" s="90">
        <v>27985</v>
      </c>
      <c r="L26" s="91">
        <v>11.231062506270693</v>
      </c>
      <c r="M26" s="91">
        <v>11.231062506270693</v>
      </c>
      <c r="N26" s="92">
        <v>84.791812982843382</v>
      </c>
      <c r="O26" s="84"/>
    </row>
    <row r="27" spans="1:15" ht="27">
      <c r="A27" s="234"/>
      <c r="B27" s="89" t="s">
        <v>35</v>
      </c>
      <c r="C27" s="90">
        <v>446</v>
      </c>
      <c r="D27" s="91">
        <v>13.585135546756016</v>
      </c>
      <c r="E27" s="91">
        <v>13.585135546756016</v>
      </c>
      <c r="F27" s="92">
        <v>87.785561985988423</v>
      </c>
      <c r="G27" s="84"/>
      <c r="I27" s="234"/>
      <c r="J27" s="89" t="s">
        <v>35</v>
      </c>
      <c r="K27" s="90">
        <v>16300</v>
      </c>
      <c r="L27" s="91">
        <v>6.5415872378850199</v>
      </c>
      <c r="M27" s="91">
        <v>6.5415872378850199</v>
      </c>
      <c r="N27" s="92">
        <v>91.333400220728407</v>
      </c>
      <c r="O27" s="84"/>
    </row>
    <row r="28" spans="1:15">
      <c r="A28" s="234"/>
      <c r="B28" s="89" t="s">
        <v>1</v>
      </c>
      <c r="C28" s="90">
        <v>274</v>
      </c>
      <c r="D28" s="91">
        <v>8.3460249771550412</v>
      </c>
      <c r="E28" s="91">
        <v>8.3460249771550412</v>
      </c>
      <c r="F28" s="92">
        <v>96.131586963143462</v>
      </c>
      <c r="G28" s="84"/>
      <c r="I28" s="234"/>
      <c r="J28" s="89" t="s">
        <v>1</v>
      </c>
      <c r="K28" s="90">
        <v>15790</v>
      </c>
      <c r="L28" s="91">
        <v>6.3369118089696004</v>
      </c>
      <c r="M28" s="91">
        <v>6.3369118089696004</v>
      </c>
      <c r="N28" s="92">
        <v>97.67031202969801</v>
      </c>
      <c r="O28" s="84"/>
    </row>
    <row r="29" spans="1:15">
      <c r="A29" s="234"/>
      <c r="B29" s="89" t="s">
        <v>7</v>
      </c>
      <c r="C29" s="90">
        <v>15</v>
      </c>
      <c r="D29" s="91">
        <v>0.45689917758148035</v>
      </c>
      <c r="E29" s="91">
        <v>0.45689917758148035</v>
      </c>
      <c r="F29" s="92">
        <v>96.588486140724953</v>
      </c>
      <c r="G29" s="84"/>
      <c r="I29" s="234"/>
      <c r="J29" s="89" t="s">
        <v>7</v>
      </c>
      <c r="K29" s="90">
        <v>1089</v>
      </c>
      <c r="L29" s="91">
        <v>0.43704223938998699</v>
      </c>
      <c r="M29" s="91">
        <v>0.43704223938998699</v>
      </c>
      <c r="N29" s="92">
        <v>98.107354269087992</v>
      </c>
      <c r="O29" s="84"/>
    </row>
    <row r="30" spans="1:15" ht="27">
      <c r="A30" s="234"/>
      <c r="B30" s="89" t="s">
        <v>36</v>
      </c>
      <c r="C30" s="90">
        <v>112</v>
      </c>
      <c r="D30" s="91">
        <v>3.4115138592750531</v>
      </c>
      <c r="E30" s="91">
        <v>3.4115138592750531</v>
      </c>
      <c r="F30" s="92">
        <v>100</v>
      </c>
      <c r="G30" s="84"/>
      <c r="I30" s="234"/>
      <c r="J30" s="89" t="s">
        <v>36</v>
      </c>
      <c r="K30" s="90">
        <v>4716</v>
      </c>
      <c r="L30" s="91">
        <v>1.8926457309120095</v>
      </c>
      <c r="M30" s="91">
        <v>1.8926457309120095</v>
      </c>
      <c r="N30" s="92">
        <v>100</v>
      </c>
      <c r="O30" s="84"/>
    </row>
    <row r="31" spans="1:15" ht="15.75" thickBot="1">
      <c r="A31" s="235"/>
      <c r="B31" s="93" t="s">
        <v>37</v>
      </c>
      <c r="C31" s="94">
        <v>3283</v>
      </c>
      <c r="D31" s="95">
        <v>100</v>
      </c>
      <c r="E31" s="95">
        <v>100</v>
      </c>
      <c r="F31" s="96"/>
      <c r="G31" s="84"/>
      <c r="I31" s="235"/>
      <c r="J31" s="93" t="s">
        <v>37</v>
      </c>
      <c r="K31" s="94">
        <v>249175</v>
      </c>
      <c r="L31" s="95">
        <v>100</v>
      </c>
      <c r="M31" s="95">
        <v>100</v>
      </c>
      <c r="N31" s="96"/>
      <c r="O31" s="84"/>
    </row>
  </sheetData>
  <mergeCells count="12">
    <mergeCell ref="A19:F19"/>
    <mergeCell ref="A20:B20"/>
    <mergeCell ref="A21:A31"/>
    <mergeCell ref="I19:N19"/>
    <mergeCell ref="I20:J20"/>
    <mergeCell ref="I21:I31"/>
    <mergeCell ref="A2:F2"/>
    <mergeCell ref="A3:B3"/>
    <mergeCell ref="A4:A14"/>
    <mergeCell ref="I2:N2"/>
    <mergeCell ref="I3:J3"/>
    <mergeCell ref="I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1"/>
  <sheetViews>
    <sheetView workbookViewId="0">
      <selection sqref="A1:XFD1048576"/>
    </sheetView>
  </sheetViews>
  <sheetFormatPr defaultRowHeight="15"/>
  <cols>
    <col min="7" max="7" width="8.85546875" style="2"/>
  </cols>
  <sheetData>
    <row r="1" spans="1:15">
      <c r="A1" s="79" t="s">
        <v>62</v>
      </c>
      <c r="B1" s="2"/>
      <c r="C1" s="2"/>
      <c r="D1" s="2"/>
      <c r="E1" s="2"/>
      <c r="F1" s="2"/>
      <c r="H1" s="2"/>
      <c r="I1" s="79" t="s">
        <v>63</v>
      </c>
      <c r="J1" s="2"/>
      <c r="K1" s="2"/>
      <c r="L1" s="2"/>
      <c r="M1" s="2"/>
      <c r="N1" s="2"/>
    </row>
    <row r="2" spans="1:15" ht="15.75" thickBot="1">
      <c r="A2" s="236" t="s">
        <v>48</v>
      </c>
      <c r="B2" s="237"/>
      <c r="C2" s="237"/>
      <c r="D2" s="237"/>
      <c r="E2" s="237"/>
      <c r="F2" s="237"/>
      <c r="G2" s="117"/>
      <c r="I2" s="236" t="s">
        <v>48</v>
      </c>
      <c r="J2" s="237"/>
      <c r="K2" s="237"/>
      <c r="L2" s="237"/>
      <c r="M2" s="237"/>
      <c r="N2" s="237"/>
      <c r="O2" s="100"/>
    </row>
    <row r="3" spans="1:15" ht="20.25" thickBot="1">
      <c r="A3" s="238" t="s">
        <v>38</v>
      </c>
      <c r="B3" s="239"/>
      <c r="C3" s="101" t="s">
        <v>25</v>
      </c>
      <c r="D3" s="102" t="s">
        <v>26</v>
      </c>
      <c r="E3" s="102" t="s">
        <v>27</v>
      </c>
      <c r="F3" s="103" t="s">
        <v>28</v>
      </c>
      <c r="G3" s="118"/>
      <c r="I3" s="238" t="s">
        <v>38</v>
      </c>
      <c r="J3" s="239"/>
      <c r="K3" s="101" t="s">
        <v>25</v>
      </c>
      <c r="L3" s="102" t="s">
        <v>26</v>
      </c>
      <c r="M3" s="102" t="s">
        <v>27</v>
      </c>
      <c r="N3" s="103" t="s">
        <v>28</v>
      </c>
      <c r="O3" s="116"/>
    </row>
    <row r="4" spans="1:15" ht="27.75" thickBot="1">
      <c r="A4" s="240" t="s">
        <v>29</v>
      </c>
      <c r="B4" s="104" t="s">
        <v>30</v>
      </c>
      <c r="C4" s="105">
        <v>2307</v>
      </c>
      <c r="D4" s="106">
        <v>1.3187906226955461</v>
      </c>
      <c r="E4" s="106">
        <v>1.3187906226955461</v>
      </c>
      <c r="F4" s="107">
        <v>1.3187906226955461</v>
      </c>
      <c r="G4" s="119"/>
      <c r="I4" s="240" t="s">
        <v>29</v>
      </c>
      <c r="J4" s="104" t="s">
        <v>30</v>
      </c>
      <c r="K4" s="105">
        <v>38</v>
      </c>
      <c r="L4" s="106">
        <v>1.195720578980491</v>
      </c>
      <c r="M4" s="106">
        <v>1.195720578980491</v>
      </c>
      <c r="N4" s="107">
        <v>1.195720578980491</v>
      </c>
      <c r="O4" s="116"/>
    </row>
    <row r="5" spans="1:15" ht="15.75" thickBot="1">
      <c r="A5" s="241"/>
      <c r="B5" s="108" t="s">
        <v>31</v>
      </c>
      <c r="C5" s="109">
        <v>113467</v>
      </c>
      <c r="D5" s="110">
        <v>64.863119022711558</v>
      </c>
      <c r="E5" s="110">
        <v>64.863119022711558</v>
      </c>
      <c r="F5" s="111">
        <v>66.181909645407103</v>
      </c>
      <c r="G5" s="119"/>
      <c r="I5" s="241"/>
      <c r="J5" s="108" t="s">
        <v>31</v>
      </c>
      <c r="K5" s="109">
        <v>1037</v>
      </c>
      <c r="L5" s="110">
        <v>32.630585273757077</v>
      </c>
      <c r="M5" s="110">
        <v>32.630585273757077</v>
      </c>
      <c r="N5" s="111">
        <v>33.826305852737569</v>
      </c>
      <c r="O5" s="116"/>
    </row>
    <row r="6" spans="1:15" ht="27.75" thickBot="1">
      <c r="A6" s="241"/>
      <c r="B6" s="108" t="s">
        <v>49</v>
      </c>
      <c r="C6" s="109">
        <v>10936</v>
      </c>
      <c r="D6" s="110">
        <v>6.2515363024700887</v>
      </c>
      <c r="E6" s="110">
        <v>6.2515363024700887</v>
      </c>
      <c r="F6" s="111">
        <v>72.433445947877189</v>
      </c>
      <c r="G6" s="119"/>
      <c r="I6" s="241"/>
      <c r="J6" s="108" t="s">
        <v>49</v>
      </c>
      <c r="K6" s="109">
        <v>261</v>
      </c>
      <c r="L6" s="110">
        <v>8.2127123977344247</v>
      </c>
      <c r="M6" s="110">
        <v>8.2127123977344247</v>
      </c>
      <c r="N6" s="111">
        <v>42.03901825047199</v>
      </c>
      <c r="O6" s="116"/>
    </row>
    <row r="7" spans="1:15" ht="18.75" thickBot="1">
      <c r="A7" s="241"/>
      <c r="B7" s="108" t="s">
        <v>32</v>
      </c>
      <c r="C7" s="109">
        <v>3751</v>
      </c>
      <c r="D7" s="110">
        <v>2.144249512670565</v>
      </c>
      <c r="E7" s="110">
        <v>2.144249512670565</v>
      </c>
      <c r="F7" s="111">
        <v>74.577695460547758</v>
      </c>
      <c r="G7" s="119"/>
      <c r="I7" s="241"/>
      <c r="J7" s="108" t="s">
        <v>32</v>
      </c>
      <c r="K7" s="109">
        <v>95</v>
      </c>
      <c r="L7" s="110">
        <v>2.9893014474512274</v>
      </c>
      <c r="M7" s="110">
        <v>2.9893014474512274</v>
      </c>
      <c r="N7" s="111">
        <v>45.028319697923223</v>
      </c>
      <c r="O7" s="116"/>
    </row>
    <row r="8" spans="1:15" ht="27.75" thickBot="1">
      <c r="A8" s="241"/>
      <c r="B8" s="108" t="s">
        <v>33</v>
      </c>
      <c r="C8" s="109">
        <v>4492</v>
      </c>
      <c r="D8" s="110">
        <v>2.5678402588419567</v>
      </c>
      <c r="E8" s="110">
        <v>2.5678402588419567</v>
      </c>
      <c r="F8" s="111">
        <v>77.145535719389713</v>
      </c>
      <c r="G8" s="119"/>
      <c r="I8" s="241"/>
      <c r="J8" s="108" t="s">
        <v>33</v>
      </c>
      <c r="K8" s="109">
        <v>143</v>
      </c>
      <c r="L8" s="110">
        <v>4.4996853366897422</v>
      </c>
      <c r="M8" s="110">
        <v>4.4996853366897422</v>
      </c>
      <c r="N8" s="111">
        <v>49.528005034612967</v>
      </c>
      <c r="O8" s="116"/>
    </row>
    <row r="9" spans="1:15" ht="36.75" thickBot="1">
      <c r="A9" s="241"/>
      <c r="B9" s="108" t="s">
        <v>34</v>
      </c>
      <c r="C9" s="109">
        <v>17571</v>
      </c>
      <c r="D9" s="110">
        <v>10.044417005367769</v>
      </c>
      <c r="E9" s="110">
        <v>10.044417005367769</v>
      </c>
      <c r="F9" s="111">
        <v>87.189952724757475</v>
      </c>
      <c r="G9" s="119"/>
      <c r="I9" s="241"/>
      <c r="J9" s="108" t="s">
        <v>34</v>
      </c>
      <c r="K9" s="109">
        <v>786</v>
      </c>
      <c r="L9" s="110">
        <v>24.732536186280679</v>
      </c>
      <c r="M9" s="110">
        <v>24.732536186280679</v>
      </c>
      <c r="N9" s="111">
        <v>74.260541220893643</v>
      </c>
      <c r="O9" s="116"/>
    </row>
    <row r="10" spans="1:15" ht="27.75" thickBot="1">
      <c r="A10" s="241"/>
      <c r="B10" s="108" t="s">
        <v>35</v>
      </c>
      <c r="C10" s="109">
        <v>9225</v>
      </c>
      <c r="D10" s="110">
        <v>5.2734475484899939</v>
      </c>
      <c r="E10" s="110">
        <v>5.2734475484899939</v>
      </c>
      <c r="F10" s="111">
        <v>92.463400273247473</v>
      </c>
      <c r="G10" s="119"/>
      <c r="I10" s="241"/>
      <c r="J10" s="108" t="s">
        <v>35</v>
      </c>
      <c r="K10" s="109">
        <v>419</v>
      </c>
      <c r="L10" s="110">
        <v>13.184392699811202</v>
      </c>
      <c r="M10" s="110">
        <v>13.184392699811202</v>
      </c>
      <c r="N10" s="111">
        <v>87.444933920704841</v>
      </c>
      <c r="O10" s="116"/>
    </row>
    <row r="11" spans="1:15" ht="15.75" thickBot="1">
      <c r="A11" s="241"/>
      <c r="B11" s="108" t="s">
        <v>1</v>
      </c>
      <c r="C11" s="109">
        <v>9395</v>
      </c>
      <c r="D11" s="110">
        <v>5.3706276117141991</v>
      </c>
      <c r="E11" s="110">
        <v>5.3706276117141991</v>
      </c>
      <c r="F11" s="111">
        <v>97.834027884961671</v>
      </c>
      <c r="G11" s="119"/>
      <c r="I11" s="241"/>
      <c r="J11" s="108" t="s">
        <v>1</v>
      </c>
      <c r="K11" s="109">
        <v>253</v>
      </c>
      <c r="L11" s="110">
        <v>7.9609817495280053</v>
      </c>
      <c r="M11" s="110">
        <v>7.9609817495280053</v>
      </c>
      <c r="N11" s="111">
        <v>95.405915670232858</v>
      </c>
      <c r="O11" s="116"/>
    </row>
    <row r="12" spans="1:15" ht="15.75" thickBot="1">
      <c r="A12" s="241"/>
      <c r="B12" s="108" t="s">
        <v>7</v>
      </c>
      <c r="C12" s="109">
        <v>733</v>
      </c>
      <c r="D12" s="110">
        <v>0.41901756672554635</v>
      </c>
      <c r="E12" s="110">
        <v>0.41901756672554635</v>
      </c>
      <c r="F12" s="111">
        <v>98.253045451687214</v>
      </c>
      <c r="G12" s="119"/>
      <c r="I12" s="241"/>
      <c r="J12" s="108" t="s">
        <v>7</v>
      </c>
      <c r="K12" s="109">
        <v>22</v>
      </c>
      <c r="L12" s="110">
        <v>0.69225928256765268</v>
      </c>
      <c r="M12" s="110">
        <v>0.69225928256765268</v>
      </c>
      <c r="N12" s="111">
        <v>96.098174952800505</v>
      </c>
      <c r="O12" s="116"/>
    </row>
    <row r="13" spans="1:15" ht="27.75" thickBot="1">
      <c r="A13" s="241"/>
      <c r="B13" s="108" t="s">
        <v>36</v>
      </c>
      <c r="C13" s="109">
        <v>3056</v>
      </c>
      <c r="D13" s="110">
        <v>1.7469545483127826</v>
      </c>
      <c r="E13" s="110">
        <v>1.7469545483127826</v>
      </c>
      <c r="F13" s="111">
        <v>100</v>
      </c>
      <c r="G13" s="119"/>
      <c r="I13" s="241"/>
      <c r="J13" s="108" t="s">
        <v>36</v>
      </c>
      <c r="K13" s="109">
        <v>124</v>
      </c>
      <c r="L13" s="110">
        <v>3.9018250471994969</v>
      </c>
      <c r="M13" s="110">
        <v>3.9018250471994969</v>
      </c>
      <c r="N13" s="111">
        <v>100</v>
      </c>
      <c r="O13" s="116"/>
    </row>
    <row r="14" spans="1:15" ht="15.75" thickBot="1">
      <c r="A14" s="242"/>
      <c r="B14" s="112" t="s">
        <v>37</v>
      </c>
      <c r="C14" s="113">
        <v>174933</v>
      </c>
      <c r="D14" s="114">
        <v>100</v>
      </c>
      <c r="E14" s="114">
        <v>100</v>
      </c>
      <c r="F14" s="115"/>
      <c r="G14" s="120"/>
      <c r="I14" s="242"/>
      <c r="J14" s="112" t="s">
        <v>37</v>
      </c>
      <c r="K14" s="113">
        <v>3178</v>
      </c>
      <c r="L14" s="114">
        <v>100</v>
      </c>
      <c r="M14" s="114">
        <v>100</v>
      </c>
      <c r="N14" s="115"/>
      <c r="O14" s="116"/>
    </row>
    <row r="18" spans="1:15" s="2" customFormat="1">
      <c r="A18" s="79" t="s">
        <v>64</v>
      </c>
      <c r="I18" s="79" t="s">
        <v>65</v>
      </c>
    </row>
    <row r="19" spans="1:15" ht="15.75" thickBot="1">
      <c r="A19" s="236" t="s">
        <v>48</v>
      </c>
      <c r="B19" s="237"/>
      <c r="C19" s="237"/>
      <c r="D19" s="237"/>
      <c r="E19" s="237"/>
      <c r="F19" s="237"/>
      <c r="G19" s="117"/>
      <c r="I19" s="236" t="s">
        <v>48</v>
      </c>
      <c r="J19" s="237"/>
      <c r="K19" s="237"/>
      <c r="L19" s="237"/>
      <c r="M19" s="237"/>
      <c r="N19" s="237"/>
      <c r="O19" s="100"/>
    </row>
    <row r="20" spans="1:15" ht="20.25" thickBot="1">
      <c r="A20" s="238" t="s">
        <v>38</v>
      </c>
      <c r="B20" s="239"/>
      <c r="C20" s="101" t="s">
        <v>25</v>
      </c>
      <c r="D20" s="102" t="s">
        <v>26</v>
      </c>
      <c r="E20" s="102" t="s">
        <v>27</v>
      </c>
      <c r="F20" s="103" t="s">
        <v>28</v>
      </c>
      <c r="G20" s="118"/>
      <c r="I20" s="238" t="s">
        <v>38</v>
      </c>
      <c r="J20" s="239"/>
      <c r="K20" s="101" t="s">
        <v>25</v>
      </c>
      <c r="L20" s="102" t="s">
        <v>26</v>
      </c>
      <c r="M20" s="102" t="s">
        <v>27</v>
      </c>
      <c r="N20" s="103" t="s">
        <v>28</v>
      </c>
      <c r="O20" s="116"/>
    </row>
    <row r="21" spans="1:15" ht="27.75" thickBot="1">
      <c r="A21" s="240" t="s">
        <v>29</v>
      </c>
      <c r="B21" s="104" t="s">
        <v>30</v>
      </c>
      <c r="C21" s="105">
        <v>40</v>
      </c>
      <c r="D21" s="106">
        <v>1.1841326228537596</v>
      </c>
      <c r="E21" s="106">
        <v>1.1841326228537596</v>
      </c>
      <c r="F21" s="107">
        <v>1.1841326228537596</v>
      </c>
      <c r="G21" s="119"/>
      <c r="I21" s="240" t="s">
        <v>29</v>
      </c>
      <c r="J21" s="104" t="s">
        <v>30</v>
      </c>
      <c r="K21" s="105">
        <v>3228</v>
      </c>
      <c r="L21" s="106">
        <v>1.3082066869300912</v>
      </c>
      <c r="M21" s="106">
        <v>1.3082066869300912</v>
      </c>
      <c r="N21" s="107">
        <v>1.3082066869300912</v>
      </c>
      <c r="O21" s="116"/>
    </row>
    <row r="22" spans="1:15" ht="15.75" thickBot="1">
      <c r="A22" s="241"/>
      <c r="B22" s="108" t="s">
        <v>31</v>
      </c>
      <c r="C22" s="109">
        <v>1054</v>
      </c>
      <c r="D22" s="110">
        <v>31.201894612196568</v>
      </c>
      <c r="E22" s="110">
        <v>31.201894612196568</v>
      </c>
      <c r="F22" s="111">
        <v>32.386027235050321</v>
      </c>
      <c r="G22" s="119"/>
      <c r="I22" s="241"/>
      <c r="J22" s="108" t="s">
        <v>31</v>
      </c>
      <c r="K22" s="109">
        <v>149837</v>
      </c>
      <c r="L22" s="110">
        <v>60.724214792299904</v>
      </c>
      <c r="M22" s="110">
        <v>60.724214792299904</v>
      </c>
      <c r="N22" s="111">
        <v>62.032421479229995</v>
      </c>
      <c r="O22" s="116"/>
    </row>
    <row r="23" spans="1:15" ht="27.75" thickBot="1">
      <c r="A23" s="241"/>
      <c r="B23" s="108" t="s">
        <v>49</v>
      </c>
      <c r="C23" s="109">
        <v>275</v>
      </c>
      <c r="D23" s="110">
        <v>8.1409117821195984</v>
      </c>
      <c r="E23" s="110">
        <v>8.1409117821195984</v>
      </c>
      <c r="F23" s="111">
        <v>40.526939017169923</v>
      </c>
      <c r="G23" s="119"/>
      <c r="I23" s="241"/>
      <c r="J23" s="108" t="s">
        <v>49</v>
      </c>
      <c r="K23" s="109">
        <v>15904</v>
      </c>
      <c r="L23" s="110">
        <v>6.4453900709219862</v>
      </c>
      <c r="M23" s="110">
        <v>6.4453900709219862</v>
      </c>
      <c r="N23" s="111">
        <v>68.477811550151984</v>
      </c>
      <c r="O23" s="116"/>
    </row>
    <row r="24" spans="1:15" ht="18.75" thickBot="1">
      <c r="A24" s="241"/>
      <c r="B24" s="108" t="s">
        <v>32</v>
      </c>
      <c r="C24" s="109">
        <v>98</v>
      </c>
      <c r="D24" s="110">
        <v>2.9011249259917111</v>
      </c>
      <c r="E24" s="110">
        <v>2.9011249259917111</v>
      </c>
      <c r="F24" s="111">
        <v>43.428063943161632</v>
      </c>
      <c r="G24" s="119"/>
      <c r="I24" s="241"/>
      <c r="J24" s="108" t="s">
        <v>32</v>
      </c>
      <c r="K24" s="109">
        <v>5643</v>
      </c>
      <c r="L24" s="110">
        <v>2.2869300911854107</v>
      </c>
      <c r="M24" s="110">
        <v>2.2869300911854107</v>
      </c>
      <c r="N24" s="111">
        <v>70.76474164133738</v>
      </c>
      <c r="O24" s="116"/>
    </row>
    <row r="25" spans="1:15" ht="27.75" thickBot="1">
      <c r="A25" s="241"/>
      <c r="B25" s="108" t="s">
        <v>33</v>
      </c>
      <c r="C25" s="109">
        <v>150</v>
      </c>
      <c r="D25" s="110">
        <v>4.4404973357015987</v>
      </c>
      <c r="E25" s="110">
        <v>4.4404973357015987</v>
      </c>
      <c r="F25" s="111">
        <v>47.868561278863233</v>
      </c>
      <c r="G25" s="119"/>
      <c r="I25" s="241"/>
      <c r="J25" s="108" t="s">
        <v>33</v>
      </c>
      <c r="K25" s="109">
        <v>6606</v>
      </c>
      <c r="L25" s="110">
        <v>2.6772036474164134</v>
      </c>
      <c r="M25" s="110">
        <v>2.6772036474164134</v>
      </c>
      <c r="N25" s="111">
        <v>73.4419452887538</v>
      </c>
      <c r="O25" s="116"/>
    </row>
    <row r="26" spans="1:15" ht="36.75" thickBot="1">
      <c r="A26" s="241"/>
      <c r="B26" s="108" t="s">
        <v>34</v>
      </c>
      <c r="C26" s="109">
        <v>834</v>
      </c>
      <c r="D26" s="110">
        <v>24.68916518650089</v>
      </c>
      <c r="E26" s="110">
        <v>24.68916518650089</v>
      </c>
      <c r="F26" s="111">
        <v>72.557726465364127</v>
      </c>
      <c r="G26" s="119"/>
      <c r="I26" s="241"/>
      <c r="J26" s="108" t="s">
        <v>34</v>
      </c>
      <c r="K26" s="109">
        <v>28138</v>
      </c>
      <c r="L26" s="110">
        <v>11.403444782168187</v>
      </c>
      <c r="M26" s="110">
        <v>11.403444782168187</v>
      </c>
      <c r="N26" s="111">
        <v>84.845390070921994</v>
      </c>
      <c r="O26" s="116"/>
    </row>
    <row r="27" spans="1:15" ht="27.75" thickBot="1">
      <c r="A27" s="241"/>
      <c r="B27" s="108" t="s">
        <v>35</v>
      </c>
      <c r="C27" s="109">
        <v>470</v>
      </c>
      <c r="D27" s="110">
        <v>13.913558318531678</v>
      </c>
      <c r="E27" s="110">
        <v>13.913558318531678</v>
      </c>
      <c r="F27" s="111">
        <v>86.471284783895797</v>
      </c>
      <c r="G27" s="119"/>
      <c r="I27" s="241"/>
      <c r="J27" s="108" t="s">
        <v>35</v>
      </c>
      <c r="K27" s="109">
        <v>15632</v>
      </c>
      <c r="L27" s="110">
        <v>6.33515704154002</v>
      </c>
      <c r="M27" s="110">
        <v>6.33515704154002</v>
      </c>
      <c r="N27" s="111">
        <v>91.180547112462008</v>
      </c>
      <c r="O27" s="116"/>
    </row>
    <row r="28" spans="1:15" ht="15.75" thickBot="1">
      <c r="A28" s="241"/>
      <c r="B28" s="108" t="s">
        <v>1</v>
      </c>
      <c r="C28" s="109">
        <v>296</v>
      </c>
      <c r="D28" s="110">
        <v>8.7625814091178214</v>
      </c>
      <c r="E28" s="110">
        <v>8.7625814091178214</v>
      </c>
      <c r="F28" s="111">
        <v>95.233866193013611</v>
      </c>
      <c r="G28" s="119"/>
      <c r="I28" s="241"/>
      <c r="J28" s="108" t="s">
        <v>1</v>
      </c>
      <c r="K28" s="109">
        <v>15844</v>
      </c>
      <c r="L28" s="110">
        <v>6.4210739614994932</v>
      </c>
      <c r="M28" s="110">
        <v>6.4210739614994932</v>
      </c>
      <c r="N28" s="111">
        <v>97.601621073961496</v>
      </c>
      <c r="O28" s="116"/>
    </row>
    <row r="29" spans="1:15" ht="15.75" thickBot="1">
      <c r="A29" s="241"/>
      <c r="B29" s="108" t="s">
        <v>7</v>
      </c>
      <c r="C29" s="109">
        <v>23</v>
      </c>
      <c r="D29" s="110">
        <v>0.68087625814091179</v>
      </c>
      <c r="E29" s="110">
        <v>0.68087625814091179</v>
      </c>
      <c r="F29" s="111">
        <v>95.914742451154538</v>
      </c>
      <c r="G29" s="119"/>
      <c r="I29" s="241"/>
      <c r="J29" s="108" t="s">
        <v>7</v>
      </c>
      <c r="K29" s="109">
        <v>1024</v>
      </c>
      <c r="L29" s="110">
        <v>0.41499493414387029</v>
      </c>
      <c r="M29" s="110">
        <v>0.41499493414387029</v>
      </c>
      <c r="N29" s="111">
        <v>98.016616008105373</v>
      </c>
      <c r="O29" s="116"/>
    </row>
    <row r="30" spans="1:15" ht="27.75" thickBot="1">
      <c r="A30" s="241"/>
      <c r="B30" s="108" t="s">
        <v>36</v>
      </c>
      <c r="C30" s="109">
        <v>138</v>
      </c>
      <c r="D30" s="110">
        <v>4.0852575488454708</v>
      </c>
      <c r="E30" s="110">
        <v>4.0852575488454708</v>
      </c>
      <c r="F30" s="111">
        <v>100</v>
      </c>
      <c r="G30" s="119"/>
      <c r="I30" s="241"/>
      <c r="J30" s="108" t="s">
        <v>36</v>
      </c>
      <c r="K30" s="109">
        <v>4894</v>
      </c>
      <c r="L30" s="110">
        <v>1.9833839918946303</v>
      </c>
      <c r="M30" s="110">
        <v>1.9833839918946303</v>
      </c>
      <c r="N30" s="111">
        <v>100</v>
      </c>
      <c r="O30" s="116"/>
    </row>
    <row r="31" spans="1:15" ht="15.75" thickBot="1">
      <c r="A31" s="242"/>
      <c r="B31" s="112" t="s">
        <v>37</v>
      </c>
      <c r="C31" s="113">
        <v>3378</v>
      </c>
      <c r="D31" s="114">
        <v>100</v>
      </c>
      <c r="E31" s="114">
        <v>100</v>
      </c>
      <c r="F31" s="115"/>
      <c r="G31" s="120"/>
      <c r="I31" s="242"/>
      <c r="J31" s="112" t="s">
        <v>37</v>
      </c>
      <c r="K31" s="113">
        <v>246750</v>
      </c>
      <c r="L31" s="114">
        <v>100</v>
      </c>
      <c r="M31" s="114">
        <v>100</v>
      </c>
      <c r="N31" s="115"/>
      <c r="O31" s="116"/>
    </row>
  </sheetData>
  <mergeCells count="12">
    <mergeCell ref="I2:N2"/>
    <mergeCell ref="I3:J3"/>
    <mergeCell ref="I4:I14"/>
    <mergeCell ref="A2:F2"/>
    <mergeCell ref="A3:B3"/>
    <mergeCell ref="A4:A14"/>
    <mergeCell ref="A19:F19"/>
    <mergeCell ref="A20:B20"/>
    <mergeCell ref="A21:A31"/>
    <mergeCell ref="I19:N19"/>
    <mergeCell ref="I20:J20"/>
    <mergeCell ref="I21:I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activeCell="F27" sqref="F27"/>
    </sheetView>
  </sheetViews>
  <sheetFormatPr defaultColWidth="8.85546875" defaultRowHeight="15"/>
  <cols>
    <col min="1" max="16384" width="8.85546875" style="2"/>
  </cols>
  <sheetData>
    <row r="1" spans="1:15">
      <c r="A1" s="139" t="s">
        <v>66</v>
      </c>
      <c r="I1" s="139" t="s">
        <v>67</v>
      </c>
    </row>
    <row r="2" spans="1:15" ht="15" customHeight="1" thickBot="1">
      <c r="A2" s="248" t="s">
        <v>48</v>
      </c>
      <c r="B2" s="249"/>
      <c r="C2" s="249"/>
      <c r="D2" s="249"/>
      <c r="E2" s="249"/>
      <c r="F2" s="249"/>
      <c r="G2" s="123"/>
      <c r="I2" s="255" t="s">
        <v>48</v>
      </c>
      <c r="J2" s="255"/>
      <c r="K2" s="255"/>
      <c r="L2" s="255"/>
      <c r="M2" s="255"/>
      <c r="N2" s="255"/>
      <c r="O2" s="123"/>
    </row>
    <row r="3" spans="1:15" ht="20.25" thickBot="1">
      <c r="A3" s="243" t="s">
        <v>38</v>
      </c>
      <c r="B3" s="244"/>
      <c r="C3" s="124" t="s">
        <v>25</v>
      </c>
      <c r="D3" s="125" t="s">
        <v>26</v>
      </c>
      <c r="E3" s="125" t="s">
        <v>27</v>
      </c>
      <c r="F3" s="126" t="s">
        <v>28</v>
      </c>
      <c r="G3" s="123"/>
      <c r="I3" s="250" t="s">
        <v>38</v>
      </c>
      <c r="J3" s="251"/>
      <c r="K3" s="124" t="s">
        <v>25</v>
      </c>
      <c r="L3" s="125" t="s">
        <v>26</v>
      </c>
      <c r="M3" s="125" t="s">
        <v>27</v>
      </c>
      <c r="N3" s="126" t="s">
        <v>28</v>
      </c>
      <c r="O3" s="123"/>
    </row>
    <row r="4" spans="1:15" ht="36.75" thickBot="1">
      <c r="A4" s="245" t="s">
        <v>29</v>
      </c>
      <c r="B4" s="127" t="s">
        <v>30</v>
      </c>
      <c r="C4" s="128">
        <v>1950</v>
      </c>
      <c r="D4" s="129">
        <v>1.1300875672981634</v>
      </c>
      <c r="E4" s="129">
        <v>1.1300875672981634</v>
      </c>
      <c r="F4" s="130">
        <v>1.1300875672981634</v>
      </c>
      <c r="G4" s="123"/>
      <c r="I4" s="252" t="s">
        <v>29</v>
      </c>
      <c r="J4" s="127" t="s">
        <v>30</v>
      </c>
      <c r="K4" s="128">
        <v>39</v>
      </c>
      <c r="L4" s="129">
        <v>1.2637718729747247</v>
      </c>
      <c r="M4" s="129">
        <v>1.2637718729747247</v>
      </c>
      <c r="N4" s="130">
        <v>1.2637718729747247</v>
      </c>
      <c r="O4" s="123"/>
    </row>
    <row r="5" spans="1:15" ht="18">
      <c r="A5" s="246"/>
      <c r="B5" s="131" t="s">
        <v>31</v>
      </c>
      <c r="C5" s="132">
        <v>109493</v>
      </c>
      <c r="D5" s="133">
        <v>63.454706669834771</v>
      </c>
      <c r="E5" s="133">
        <v>63.454706669834771</v>
      </c>
      <c r="F5" s="134">
        <v>64.58479423713294</v>
      </c>
      <c r="G5" s="123"/>
      <c r="I5" s="253"/>
      <c r="J5" s="131" t="s">
        <v>31</v>
      </c>
      <c r="K5" s="132">
        <v>1009</v>
      </c>
      <c r="L5" s="133">
        <v>32.696046662346077</v>
      </c>
      <c r="M5" s="133">
        <v>32.696046662346077</v>
      </c>
      <c r="N5" s="134">
        <v>33.9598185353208</v>
      </c>
      <c r="O5" s="123"/>
    </row>
    <row r="6" spans="1:15" ht="27">
      <c r="A6" s="246"/>
      <c r="B6" s="131" t="s">
        <v>49</v>
      </c>
      <c r="C6" s="132">
        <v>11309</v>
      </c>
      <c r="D6" s="133">
        <v>6.5539283582435548</v>
      </c>
      <c r="E6" s="133">
        <v>6.5539283582435548</v>
      </c>
      <c r="F6" s="134">
        <v>71.138722595376493</v>
      </c>
      <c r="G6" s="123"/>
      <c r="I6" s="253"/>
      <c r="J6" s="131" t="s">
        <v>49</v>
      </c>
      <c r="K6" s="132">
        <v>251</v>
      </c>
      <c r="L6" s="133">
        <v>8.1335061568373295</v>
      </c>
      <c r="M6" s="133">
        <v>8.1335061568373295</v>
      </c>
      <c r="N6" s="134">
        <v>42.093324692158134</v>
      </c>
      <c r="O6" s="123"/>
    </row>
    <row r="7" spans="1:15" ht="27">
      <c r="A7" s="246"/>
      <c r="B7" s="131" t="s">
        <v>32</v>
      </c>
      <c r="C7" s="132">
        <v>3992</v>
      </c>
      <c r="D7" s="133">
        <v>2.3134920864893682</v>
      </c>
      <c r="E7" s="133">
        <v>2.3134920864893682</v>
      </c>
      <c r="F7" s="134">
        <v>73.452214681865854</v>
      </c>
      <c r="G7" s="123"/>
      <c r="I7" s="253"/>
      <c r="J7" s="131" t="s">
        <v>32</v>
      </c>
      <c r="K7" s="132">
        <v>69</v>
      </c>
      <c r="L7" s="133">
        <v>2.2359040829552819</v>
      </c>
      <c r="M7" s="133">
        <v>2.2359040829552819</v>
      </c>
      <c r="N7" s="134">
        <v>44.329228775113414</v>
      </c>
      <c r="O7" s="123"/>
    </row>
    <row r="8" spans="1:15" ht="27">
      <c r="A8" s="246"/>
      <c r="B8" s="131" t="s">
        <v>33</v>
      </c>
      <c r="C8" s="132">
        <v>4551</v>
      </c>
      <c r="D8" s="133">
        <v>2.6374505224481752</v>
      </c>
      <c r="E8" s="133">
        <v>2.6374505224481752</v>
      </c>
      <c r="F8" s="134">
        <v>76.089665204314045</v>
      </c>
      <c r="G8" s="123"/>
      <c r="I8" s="253"/>
      <c r="J8" s="131" t="s">
        <v>33</v>
      </c>
      <c r="K8" s="132">
        <v>136</v>
      </c>
      <c r="L8" s="133">
        <v>4.4069993519118595</v>
      </c>
      <c r="M8" s="133">
        <v>4.4069993519118595</v>
      </c>
      <c r="N8" s="134">
        <v>48.736228127025278</v>
      </c>
      <c r="O8" s="123"/>
    </row>
    <row r="9" spans="1:15" ht="36">
      <c r="A9" s="246"/>
      <c r="B9" s="131" t="s">
        <v>34</v>
      </c>
      <c r="C9" s="132">
        <v>17982</v>
      </c>
      <c r="D9" s="133">
        <v>10.421145966746449</v>
      </c>
      <c r="E9" s="133">
        <v>10.421145966746449</v>
      </c>
      <c r="F9" s="134">
        <v>86.510811171060482</v>
      </c>
      <c r="G9" s="123"/>
      <c r="I9" s="253"/>
      <c r="J9" s="131" t="s">
        <v>34</v>
      </c>
      <c r="K9" s="132">
        <v>759</v>
      </c>
      <c r="L9" s="133">
        <v>24.594944912508101</v>
      </c>
      <c r="M9" s="133">
        <v>24.594944912508101</v>
      </c>
      <c r="N9" s="134">
        <v>73.331173039533383</v>
      </c>
      <c r="O9" s="123"/>
    </row>
    <row r="10" spans="1:15" ht="27">
      <c r="A10" s="246"/>
      <c r="B10" s="131" t="s">
        <v>35</v>
      </c>
      <c r="C10" s="132">
        <v>10306</v>
      </c>
      <c r="D10" s="133">
        <v>5.9726576761922425</v>
      </c>
      <c r="E10" s="133">
        <v>5.9726576761922425</v>
      </c>
      <c r="F10" s="134">
        <v>92.483468847252723</v>
      </c>
      <c r="G10" s="123"/>
      <c r="I10" s="253"/>
      <c r="J10" s="131" t="s">
        <v>35</v>
      </c>
      <c r="K10" s="132">
        <v>433</v>
      </c>
      <c r="L10" s="133">
        <v>14.031108230719378</v>
      </c>
      <c r="M10" s="133">
        <v>14.031108230719378</v>
      </c>
      <c r="N10" s="134">
        <v>87.362281270252751</v>
      </c>
      <c r="O10" s="123"/>
    </row>
    <row r="11" spans="1:15">
      <c r="A11" s="246"/>
      <c r="B11" s="131" t="s">
        <v>1</v>
      </c>
      <c r="C11" s="132">
        <v>9437</v>
      </c>
      <c r="D11" s="133">
        <v>5.4690442936373174</v>
      </c>
      <c r="E11" s="133">
        <v>5.4690442936373174</v>
      </c>
      <c r="F11" s="134">
        <v>97.952513140890034</v>
      </c>
      <c r="G11" s="123"/>
      <c r="I11" s="253"/>
      <c r="J11" s="131" t="s">
        <v>1</v>
      </c>
      <c r="K11" s="132">
        <v>258</v>
      </c>
      <c r="L11" s="133">
        <v>8.3603370058327933</v>
      </c>
      <c r="M11" s="133">
        <v>8.3603370058327933</v>
      </c>
      <c r="N11" s="134">
        <v>95.722618276085541</v>
      </c>
      <c r="O11" s="123"/>
    </row>
    <row r="12" spans="1:15">
      <c r="A12" s="246"/>
      <c r="B12" s="131" t="s">
        <v>7</v>
      </c>
      <c r="C12" s="132">
        <v>910</v>
      </c>
      <c r="D12" s="133">
        <v>0.52737419807247632</v>
      </c>
      <c r="E12" s="133">
        <v>0.52737419807247632</v>
      </c>
      <c r="F12" s="134">
        <v>98.479887338962527</v>
      </c>
      <c r="G12" s="123"/>
      <c r="I12" s="253"/>
      <c r="J12" s="131" t="s">
        <v>7</v>
      </c>
      <c r="K12" s="132">
        <v>35</v>
      </c>
      <c r="L12" s="133">
        <v>1.134154244977317</v>
      </c>
      <c r="M12" s="133">
        <v>1.134154244977317</v>
      </c>
      <c r="N12" s="134">
        <v>96.856772521062865</v>
      </c>
      <c r="O12" s="123"/>
    </row>
    <row r="13" spans="1:15" ht="27">
      <c r="A13" s="246"/>
      <c r="B13" s="131" t="s">
        <v>36</v>
      </c>
      <c r="C13" s="132">
        <v>2623</v>
      </c>
      <c r="D13" s="133">
        <v>1.5201126610374782</v>
      </c>
      <c r="E13" s="133">
        <v>1.5201126610374782</v>
      </c>
      <c r="F13" s="134">
        <v>100</v>
      </c>
      <c r="G13" s="123"/>
      <c r="I13" s="253"/>
      <c r="J13" s="131" t="s">
        <v>36</v>
      </c>
      <c r="K13" s="132">
        <v>97</v>
      </c>
      <c r="L13" s="133">
        <v>3.1432274789371357</v>
      </c>
      <c r="M13" s="133">
        <v>3.1432274789371357</v>
      </c>
      <c r="N13" s="134">
        <v>100</v>
      </c>
      <c r="O13" s="123"/>
    </row>
    <row r="14" spans="1:15" ht="15.75" thickBot="1">
      <c r="A14" s="247"/>
      <c r="B14" s="135" t="s">
        <v>37</v>
      </c>
      <c r="C14" s="136">
        <v>172553</v>
      </c>
      <c r="D14" s="137">
        <v>100</v>
      </c>
      <c r="E14" s="137">
        <v>100</v>
      </c>
      <c r="F14" s="138"/>
      <c r="G14" s="123"/>
      <c r="I14" s="254"/>
      <c r="J14" s="135" t="s">
        <v>37</v>
      </c>
      <c r="K14" s="136">
        <v>3086</v>
      </c>
      <c r="L14" s="137">
        <v>100</v>
      </c>
      <c r="M14" s="137">
        <v>100</v>
      </c>
      <c r="N14" s="138"/>
      <c r="O14" s="123"/>
    </row>
    <row r="18" spans="1:15">
      <c r="A18" s="139" t="s">
        <v>68</v>
      </c>
      <c r="I18" s="139" t="s">
        <v>69</v>
      </c>
    </row>
    <row r="19" spans="1:15" ht="15" customHeight="1" thickBot="1">
      <c r="A19" s="248" t="s">
        <v>48</v>
      </c>
      <c r="B19" s="249"/>
      <c r="C19" s="249"/>
      <c r="D19" s="249"/>
      <c r="E19" s="249"/>
      <c r="F19" s="249"/>
      <c r="G19" s="123"/>
      <c r="I19" s="248" t="s">
        <v>48</v>
      </c>
      <c r="J19" s="249"/>
      <c r="K19" s="249"/>
      <c r="L19" s="249"/>
      <c r="M19" s="249"/>
      <c r="N19" s="249"/>
      <c r="O19" s="123"/>
    </row>
    <row r="20" spans="1:15" ht="20.25" thickBot="1">
      <c r="A20" s="243" t="s">
        <v>38</v>
      </c>
      <c r="B20" s="244"/>
      <c r="C20" s="124" t="s">
        <v>25</v>
      </c>
      <c r="D20" s="125" t="s">
        <v>26</v>
      </c>
      <c r="E20" s="125" t="s">
        <v>27</v>
      </c>
      <c r="F20" s="126" t="s">
        <v>28</v>
      </c>
      <c r="G20" s="123"/>
      <c r="I20" s="243" t="s">
        <v>38</v>
      </c>
      <c r="J20" s="244"/>
      <c r="K20" s="124" t="s">
        <v>25</v>
      </c>
      <c r="L20" s="125" t="s">
        <v>26</v>
      </c>
      <c r="M20" s="125" t="s">
        <v>27</v>
      </c>
      <c r="N20" s="126" t="s">
        <v>28</v>
      </c>
      <c r="O20" s="123"/>
    </row>
    <row r="21" spans="1:15" ht="36.75" thickBot="1">
      <c r="A21" s="245" t="s">
        <v>29</v>
      </c>
      <c r="B21" s="127" t="s">
        <v>30</v>
      </c>
      <c r="C21" s="128">
        <v>42</v>
      </c>
      <c r="D21" s="129">
        <v>1.2597480503899221</v>
      </c>
      <c r="E21" s="129">
        <v>1.2597480503899221</v>
      </c>
      <c r="F21" s="130">
        <v>1.2597480503899221</v>
      </c>
      <c r="G21" s="123"/>
      <c r="I21" s="245" t="s">
        <v>29</v>
      </c>
      <c r="J21" s="127" t="s">
        <v>30</v>
      </c>
      <c r="K21" s="128">
        <v>2899</v>
      </c>
      <c r="L21" s="129">
        <v>1.1934019158649591</v>
      </c>
      <c r="M21" s="129">
        <v>1.1934019158649591</v>
      </c>
      <c r="N21" s="130">
        <v>1.1934019158649591</v>
      </c>
      <c r="O21" s="123"/>
    </row>
    <row r="22" spans="1:15" ht="18">
      <c r="A22" s="246"/>
      <c r="B22" s="131" t="s">
        <v>31</v>
      </c>
      <c r="C22" s="132">
        <v>1029</v>
      </c>
      <c r="D22" s="133">
        <v>30.863827234553089</v>
      </c>
      <c r="E22" s="133">
        <v>30.863827234553089</v>
      </c>
      <c r="F22" s="134">
        <v>32.123575284943016</v>
      </c>
      <c r="G22" s="123"/>
      <c r="I22" s="246"/>
      <c r="J22" s="131" t="s">
        <v>31</v>
      </c>
      <c r="K22" s="132">
        <v>144298</v>
      </c>
      <c r="L22" s="133">
        <v>59.401693568638102</v>
      </c>
      <c r="M22" s="133">
        <v>59.401693568638102</v>
      </c>
      <c r="N22" s="134">
        <v>60.595095484503069</v>
      </c>
      <c r="O22" s="123"/>
    </row>
    <row r="23" spans="1:15" ht="27">
      <c r="A23" s="246"/>
      <c r="B23" s="131" t="s">
        <v>49</v>
      </c>
      <c r="C23" s="132">
        <v>259</v>
      </c>
      <c r="D23" s="133">
        <v>7.7684463107378514</v>
      </c>
      <c r="E23" s="133">
        <v>7.7684463107378514</v>
      </c>
      <c r="F23" s="134">
        <v>39.892021595680866</v>
      </c>
      <c r="G23" s="123"/>
      <c r="I23" s="246"/>
      <c r="J23" s="131" t="s">
        <v>49</v>
      </c>
      <c r="K23" s="132">
        <v>16464</v>
      </c>
      <c r="L23" s="133">
        <v>6.7775678312523926</v>
      </c>
      <c r="M23" s="133">
        <v>6.7775678312523926</v>
      </c>
      <c r="N23" s="134">
        <v>67.37266331575546</v>
      </c>
      <c r="O23" s="123"/>
    </row>
    <row r="24" spans="1:15" ht="27">
      <c r="A24" s="246"/>
      <c r="B24" s="131" t="s">
        <v>32</v>
      </c>
      <c r="C24" s="132">
        <v>71</v>
      </c>
      <c r="D24" s="133">
        <v>2.1295740851829636</v>
      </c>
      <c r="E24" s="133">
        <v>2.1295740851829636</v>
      </c>
      <c r="F24" s="134">
        <v>42.021595680863825</v>
      </c>
      <c r="G24" s="123"/>
      <c r="I24" s="246"/>
      <c r="J24" s="131" t="s">
        <v>32</v>
      </c>
      <c r="K24" s="132">
        <v>5946</v>
      </c>
      <c r="L24" s="133">
        <v>2.4477294900769393</v>
      </c>
      <c r="M24" s="133">
        <v>2.4477294900769393</v>
      </c>
      <c r="N24" s="134">
        <v>69.820392805832398</v>
      </c>
      <c r="O24" s="123"/>
    </row>
    <row r="25" spans="1:15" ht="27">
      <c r="A25" s="246"/>
      <c r="B25" s="131" t="s">
        <v>33</v>
      </c>
      <c r="C25" s="132">
        <v>148</v>
      </c>
      <c r="D25" s="133">
        <v>4.4391121775644873</v>
      </c>
      <c r="E25" s="133">
        <v>4.4391121775644873</v>
      </c>
      <c r="F25" s="134">
        <v>46.460707858428314</v>
      </c>
      <c r="G25" s="123"/>
      <c r="I25" s="246"/>
      <c r="J25" s="131" t="s">
        <v>33</v>
      </c>
      <c r="K25" s="132">
        <v>6595</v>
      </c>
      <c r="L25" s="133">
        <v>2.7148967351257003</v>
      </c>
      <c r="M25" s="133">
        <v>2.7148967351257003</v>
      </c>
      <c r="N25" s="134">
        <v>72.53528954095809</v>
      </c>
      <c r="O25" s="123"/>
    </row>
    <row r="26" spans="1:15" ht="36">
      <c r="A26" s="246"/>
      <c r="B26" s="131" t="s">
        <v>34</v>
      </c>
      <c r="C26" s="132">
        <v>809</v>
      </c>
      <c r="D26" s="133">
        <v>24.265146970605876</v>
      </c>
      <c r="E26" s="133">
        <v>24.265146970605876</v>
      </c>
      <c r="F26" s="134">
        <v>70.725854829034191</v>
      </c>
      <c r="G26" s="123"/>
      <c r="I26" s="246"/>
      <c r="J26" s="131" t="s">
        <v>34</v>
      </c>
      <c r="K26" s="132">
        <v>28299</v>
      </c>
      <c r="L26" s="133">
        <v>11.649562199745594</v>
      </c>
      <c r="M26" s="133">
        <v>11.649562199745594</v>
      </c>
      <c r="N26" s="134">
        <v>84.184851740703692</v>
      </c>
      <c r="O26" s="123"/>
    </row>
    <row r="27" spans="1:15" ht="27">
      <c r="A27" s="246"/>
      <c r="B27" s="131" t="s">
        <v>35</v>
      </c>
      <c r="C27" s="132">
        <v>505</v>
      </c>
      <c r="D27" s="133">
        <v>15.146970605878824</v>
      </c>
      <c r="E27" s="133">
        <v>15.146970605878824</v>
      </c>
      <c r="F27" s="134">
        <v>85.872825434913011</v>
      </c>
      <c r="G27" s="123"/>
      <c r="I27" s="246"/>
      <c r="J27" s="131" t="s">
        <v>35</v>
      </c>
      <c r="K27" s="132">
        <v>17353</v>
      </c>
      <c r="L27" s="133">
        <v>7.1435334411882154</v>
      </c>
      <c r="M27" s="133">
        <v>7.1435334411882154</v>
      </c>
      <c r="N27" s="134">
        <v>91.328385181891903</v>
      </c>
      <c r="O27" s="123"/>
    </row>
    <row r="28" spans="1:15">
      <c r="A28" s="246"/>
      <c r="B28" s="131" t="s">
        <v>1</v>
      </c>
      <c r="C28" s="132">
        <v>330</v>
      </c>
      <c r="D28" s="133">
        <v>9.8980203959208168</v>
      </c>
      <c r="E28" s="133">
        <v>9.8980203959208168</v>
      </c>
      <c r="F28" s="134">
        <v>95.770845830833835</v>
      </c>
      <c r="G28" s="123"/>
      <c r="I28" s="246"/>
      <c r="J28" s="131" t="s">
        <v>1</v>
      </c>
      <c r="K28" s="132">
        <v>15545</v>
      </c>
      <c r="L28" s="133">
        <v>6.3992524257056882</v>
      </c>
      <c r="M28" s="133">
        <v>6.3992524257056882</v>
      </c>
      <c r="N28" s="134">
        <v>97.7276376075976</v>
      </c>
      <c r="O28" s="123"/>
    </row>
    <row r="29" spans="1:15">
      <c r="A29" s="246"/>
      <c r="B29" s="131" t="s">
        <v>7</v>
      </c>
      <c r="C29" s="132">
        <v>39</v>
      </c>
      <c r="D29" s="133">
        <v>1.1697660467906419</v>
      </c>
      <c r="E29" s="133">
        <v>1.1697660467906419</v>
      </c>
      <c r="F29" s="134">
        <v>96.940611877624477</v>
      </c>
      <c r="G29" s="123"/>
      <c r="I29" s="246"/>
      <c r="J29" s="131" t="s">
        <v>7</v>
      </c>
      <c r="K29" s="132">
        <v>1251</v>
      </c>
      <c r="L29" s="133">
        <v>0.51498647697380606</v>
      </c>
      <c r="M29" s="133">
        <v>0.51498647697380606</v>
      </c>
      <c r="N29" s="134">
        <v>98.242624084571389</v>
      </c>
      <c r="O29" s="123"/>
    </row>
    <row r="30" spans="1:15" ht="27">
      <c r="A30" s="246"/>
      <c r="B30" s="131" t="s">
        <v>36</v>
      </c>
      <c r="C30" s="132">
        <v>102</v>
      </c>
      <c r="D30" s="133">
        <v>3.059388122375525</v>
      </c>
      <c r="E30" s="133">
        <v>3.059388122375525</v>
      </c>
      <c r="F30" s="134">
        <v>100</v>
      </c>
      <c r="G30" s="123"/>
      <c r="I30" s="246"/>
      <c r="J30" s="131" t="s">
        <v>36</v>
      </c>
      <c r="K30" s="132">
        <v>4269</v>
      </c>
      <c r="L30" s="133">
        <v>1.7573759154285995</v>
      </c>
      <c r="M30" s="133">
        <v>1.7573759154285995</v>
      </c>
      <c r="N30" s="134">
        <v>100</v>
      </c>
      <c r="O30" s="123"/>
    </row>
    <row r="31" spans="1:15" ht="15.75" thickBot="1">
      <c r="A31" s="247"/>
      <c r="B31" s="135" t="s">
        <v>37</v>
      </c>
      <c r="C31" s="136">
        <v>3334</v>
      </c>
      <c r="D31" s="137">
        <v>100</v>
      </c>
      <c r="E31" s="137">
        <v>100</v>
      </c>
      <c r="F31" s="138"/>
      <c r="G31" s="123"/>
      <c r="I31" s="247"/>
      <c r="J31" s="135" t="s">
        <v>37</v>
      </c>
      <c r="K31" s="136">
        <v>242919</v>
      </c>
      <c r="L31" s="137">
        <v>100</v>
      </c>
      <c r="M31" s="137">
        <v>100</v>
      </c>
      <c r="N31" s="138"/>
      <c r="O31" s="123"/>
    </row>
  </sheetData>
  <mergeCells count="12">
    <mergeCell ref="I3:J3"/>
    <mergeCell ref="I4:I14"/>
    <mergeCell ref="I2:N2"/>
    <mergeCell ref="A19:F19"/>
    <mergeCell ref="A2:F2"/>
    <mergeCell ref="A3:B3"/>
    <mergeCell ref="A4:A14"/>
    <mergeCell ref="A20:B20"/>
    <mergeCell ref="A21:A31"/>
    <mergeCell ref="I19:N19"/>
    <mergeCell ref="I20:J20"/>
    <mergeCell ref="I21:I3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1"/>
  <sheetViews>
    <sheetView workbookViewId="0">
      <selection sqref="A1:XFD1048576"/>
    </sheetView>
  </sheetViews>
  <sheetFormatPr defaultRowHeight="15"/>
  <cols>
    <col min="1" max="1" width="9" style="2"/>
  </cols>
  <sheetData>
    <row r="1" spans="2:16" customFormat="1">
      <c r="G1" t="s">
        <v>74</v>
      </c>
      <c r="O1" t="s">
        <v>75</v>
      </c>
    </row>
    <row r="2" spans="2:16" customFormat="1" ht="15.75" thickBot="1">
      <c r="B2" s="263" t="s">
        <v>48</v>
      </c>
      <c r="C2" s="264"/>
      <c r="D2" s="264"/>
      <c r="E2" s="264"/>
      <c r="F2" s="264"/>
      <c r="G2" s="264"/>
      <c r="H2" s="144"/>
      <c r="J2" s="256" t="s">
        <v>48</v>
      </c>
      <c r="K2" s="257"/>
      <c r="L2" s="257"/>
      <c r="M2" s="257"/>
      <c r="N2" s="257"/>
      <c r="O2" s="257"/>
      <c r="P2" s="160"/>
    </row>
    <row r="3" spans="2:16" customFormat="1" ht="24" thickBot="1">
      <c r="B3" s="265" t="s">
        <v>38</v>
      </c>
      <c r="C3" s="266"/>
      <c r="D3" s="145" t="s">
        <v>25</v>
      </c>
      <c r="E3" s="146" t="s">
        <v>26</v>
      </c>
      <c r="F3" s="146" t="s">
        <v>27</v>
      </c>
      <c r="G3" s="147" t="s">
        <v>28</v>
      </c>
      <c r="H3" s="144"/>
      <c r="J3" s="258" t="s">
        <v>38</v>
      </c>
      <c r="K3" s="259"/>
      <c r="L3" s="161" t="s">
        <v>25</v>
      </c>
      <c r="M3" s="162" t="s">
        <v>26</v>
      </c>
      <c r="N3" s="162" t="s">
        <v>27</v>
      </c>
      <c r="O3" s="163" t="s">
        <v>28</v>
      </c>
      <c r="P3" s="162"/>
    </row>
    <row r="4" spans="2:16" customFormat="1" ht="45.75" thickBot="1">
      <c r="B4" s="267" t="s">
        <v>29</v>
      </c>
      <c r="C4" s="148" t="s">
        <v>30</v>
      </c>
      <c r="D4" s="149">
        <v>1654</v>
      </c>
      <c r="E4" s="150">
        <v>0.9606058670135843</v>
      </c>
      <c r="F4" s="150">
        <v>0.9606058670135843</v>
      </c>
      <c r="G4" s="151">
        <v>0.9606058670135843</v>
      </c>
      <c r="H4" s="144"/>
      <c r="J4" s="260" t="s">
        <v>29</v>
      </c>
      <c r="K4" s="164" t="s">
        <v>30</v>
      </c>
      <c r="L4" s="165">
        <v>26</v>
      </c>
      <c r="M4" s="166">
        <v>0.87189805499664663</v>
      </c>
      <c r="N4" s="166">
        <v>0.87189805499664663</v>
      </c>
      <c r="O4" s="167">
        <v>0.87189805499664663</v>
      </c>
      <c r="P4" s="162"/>
    </row>
    <row r="5" spans="2:16" customFormat="1" ht="23.25" thickBot="1">
      <c r="B5" s="268"/>
      <c r="C5" s="152" t="s">
        <v>31</v>
      </c>
      <c r="D5" s="153">
        <v>110327</v>
      </c>
      <c r="E5" s="154">
        <v>64.075431372435148</v>
      </c>
      <c r="F5" s="154">
        <v>64.075431372435148</v>
      </c>
      <c r="G5" s="155">
        <v>65.036037239448731</v>
      </c>
      <c r="H5" s="144"/>
      <c r="J5" s="261"/>
      <c r="K5" s="168" t="s">
        <v>31</v>
      </c>
      <c r="L5" s="169">
        <v>960</v>
      </c>
      <c r="M5" s="170">
        <v>32.193158953722332</v>
      </c>
      <c r="N5" s="170">
        <v>32.193158953722332</v>
      </c>
      <c r="O5" s="171">
        <v>33.065057008718981</v>
      </c>
      <c r="P5" s="162"/>
    </row>
    <row r="6" spans="2:16" customFormat="1" ht="34.5" thickBot="1">
      <c r="B6" s="268"/>
      <c r="C6" s="152" t="s">
        <v>49</v>
      </c>
      <c r="D6" s="153">
        <v>10535</v>
      </c>
      <c r="E6" s="154">
        <v>6.1184902109964394</v>
      </c>
      <c r="F6" s="154">
        <v>6.1184902109964394</v>
      </c>
      <c r="G6" s="155">
        <v>71.154527450445173</v>
      </c>
      <c r="H6" s="144"/>
      <c r="J6" s="261"/>
      <c r="K6" s="168" t="s">
        <v>49</v>
      </c>
      <c r="L6" s="169">
        <v>218</v>
      </c>
      <c r="M6" s="170">
        <v>7.3105298457411134</v>
      </c>
      <c r="N6" s="170">
        <v>7.3105298457411134</v>
      </c>
      <c r="O6" s="171">
        <v>40.375586854460096</v>
      </c>
      <c r="P6" s="162"/>
    </row>
    <row r="7" spans="2:16" customFormat="1" ht="34.5" thickBot="1">
      <c r="B7" s="268"/>
      <c r="C7" s="152" t="s">
        <v>32</v>
      </c>
      <c r="D7" s="153">
        <v>4484</v>
      </c>
      <c r="E7" s="154">
        <v>2.6042059901383992</v>
      </c>
      <c r="F7" s="154">
        <v>2.6042059901383992</v>
      </c>
      <c r="G7" s="155">
        <v>73.758733440583569</v>
      </c>
      <c r="H7" s="144"/>
      <c r="J7" s="261"/>
      <c r="K7" s="168" t="s">
        <v>32</v>
      </c>
      <c r="L7" s="169">
        <v>92</v>
      </c>
      <c r="M7" s="170">
        <v>3.0851777330650569</v>
      </c>
      <c r="N7" s="170">
        <v>3.0851777330650569</v>
      </c>
      <c r="O7" s="171">
        <v>43.460764587525155</v>
      </c>
      <c r="P7" s="162"/>
    </row>
    <row r="8" spans="2:16" customFormat="1" ht="45.75" thickBot="1">
      <c r="B8" s="268"/>
      <c r="C8" s="152" t="s">
        <v>33</v>
      </c>
      <c r="D8" s="153">
        <v>4274</v>
      </c>
      <c r="E8" s="154">
        <v>2.4822427301185366</v>
      </c>
      <c r="F8" s="154">
        <v>2.4822427301185366</v>
      </c>
      <c r="G8" s="155">
        <v>76.240976170702098</v>
      </c>
      <c r="H8" s="144"/>
      <c r="J8" s="261"/>
      <c r="K8" s="168" t="s">
        <v>33</v>
      </c>
      <c r="L8" s="169">
        <v>157</v>
      </c>
      <c r="M8" s="170">
        <v>5.2649228705566733</v>
      </c>
      <c r="N8" s="170">
        <v>5.2649228705566733</v>
      </c>
      <c r="O8" s="171">
        <v>48.725687458081822</v>
      </c>
      <c r="P8" s="162"/>
    </row>
    <row r="9" spans="2:16" customFormat="1" ht="45.75" thickBot="1">
      <c r="B9" s="268"/>
      <c r="C9" s="152" t="s">
        <v>34</v>
      </c>
      <c r="D9" s="153">
        <v>17799</v>
      </c>
      <c r="E9" s="154">
        <v>10.337257452826353</v>
      </c>
      <c r="F9" s="154">
        <v>10.337257452826353</v>
      </c>
      <c r="G9" s="155">
        <v>86.578233623528462</v>
      </c>
      <c r="H9" s="144"/>
      <c r="J9" s="261"/>
      <c r="K9" s="168" t="s">
        <v>34</v>
      </c>
      <c r="L9" s="169">
        <v>701</v>
      </c>
      <c r="M9" s="170">
        <v>23.507712944332663</v>
      </c>
      <c r="N9" s="170">
        <v>23.507712944332663</v>
      </c>
      <c r="O9" s="171">
        <v>72.233400402414489</v>
      </c>
      <c r="P9" s="162"/>
    </row>
    <row r="10" spans="2:16" customFormat="1" ht="34.5" thickBot="1">
      <c r="B10" s="268"/>
      <c r="C10" s="152" t="s">
        <v>35</v>
      </c>
      <c r="D10" s="153">
        <v>10889</v>
      </c>
      <c r="E10" s="154">
        <v>6.3240854207442077</v>
      </c>
      <c r="F10" s="154">
        <v>6.3240854207442077</v>
      </c>
      <c r="G10" s="155">
        <v>92.902319044272659</v>
      </c>
      <c r="H10" s="144"/>
      <c r="J10" s="261"/>
      <c r="K10" s="168" t="s">
        <v>35</v>
      </c>
      <c r="L10" s="169">
        <v>440</v>
      </c>
      <c r="M10" s="170">
        <v>14.755197853789404</v>
      </c>
      <c r="N10" s="170">
        <v>14.755197853789404</v>
      </c>
      <c r="O10" s="171">
        <v>86.988598256203886</v>
      </c>
      <c r="P10" s="162"/>
    </row>
    <row r="11" spans="2:16" customFormat="1" ht="15.75" thickBot="1">
      <c r="B11" s="268"/>
      <c r="C11" s="152" t="s">
        <v>1</v>
      </c>
      <c r="D11" s="153">
        <v>9076</v>
      </c>
      <c r="E11" s="154">
        <v>5.2711359425727276</v>
      </c>
      <c r="F11" s="154">
        <v>5.2711359425727276</v>
      </c>
      <c r="G11" s="155">
        <v>98.173454986845385</v>
      </c>
      <c r="H11" s="144"/>
      <c r="J11" s="261"/>
      <c r="K11" s="168" t="s">
        <v>1</v>
      </c>
      <c r="L11" s="169">
        <v>276</v>
      </c>
      <c r="M11" s="170">
        <v>9.2555331991951704</v>
      </c>
      <c r="N11" s="170">
        <v>9.2555331991951704</v>
      </c>
      <c r="O11" s="171">
        <v>96.244131455399057</v>
      </c>
      <c r="P11" s="162"/>
    </row>
    <row r="12" spans="2:16" customFormat="1" ht="23.25" thickBot="1">
      <c r="B12" s="268"/>
      <c r="C12" s="152" t="s">
        <v>7</v>
      </c>
      <c r="D12" s="153">
        <v>972</v>
      </c>
      <c r="E12" s="154">
        <v>0.56451566066336401</v>
      </c>
      <c r="F12" s="154">
        <v>0.56451566066336401</v>
      </c>
      <c r="G12" s="155">
        <v>98.73797064750876</v>
      </c>
      <c r="H12" s="144"/>
      <c r="J12" s="261"/>
      <c r="K12" s="168" t="s">
        <v>7</v>
      </c>
      <c r="L12" s="169">
        <v>31</v>
      </c>
      <c r="M12" s="170">
        <v>1.039570757880617</v>
      </c>
      <c r="N12" s="170">
        <v>1.039570757880617</v>
      </c>
      <c r="O12" s="171">
        <v>97.283702213279682</v>
      </c>
      <c r="P12" s="162"/>
    </row>
    <row r="13" spans="2:16" customFormat="1" ht="45.75" thickBot="1">
      <c r="B13" s="268"/>
      <c r="C13" s="152" t="s">
        <v>36</v>
      </c>
      <c r="D13" s="153">
        <v>2173</v>
      </c>
      <c r="E13" s="154">
        <v>1.2620293524912447</v>
      </c>
      <c r="F13" s="154">
        <v>1.2620293524912447</v>
      </c>
      <c r="G13" s="155">
        <v>100</v>
      </c>
      <c r="H13" s="144"/>
      <c r="J13" s="261"/>
      <c r="K13" s="168" t="s">
        <v>36</v>
      </c>
      <c r="L13" s="169">
        <v>81</v>
      </c>
      <c r="M13" s="170">
        <v>2.7162977867203222</v>
      </c>
      <c r="N13" s="170">
        <v>2.7162977867203222</v>
      </c>
      <c r="O13" s="171">
        <v>100</v>
      </c>
      <c r="P13" s="162"/>
    </row>
    <row r="14" spans="2:16" customFormat="1" ht="15.75" thickBot="1">
      <c r="B14" s="269"/>
      <c r="C14" s="156" t="s">
        <v>37</v>
      </c>
      <c r="D14" s="157">
        <v>172183</v>
      </c>
      <c r="E14" s="158">
        <v>100</v>
      </c>
      <c r="F14" s="158">
        <v>100</v>
      </c>
      <c r="G14" s="159"/>
      <c r="H14" s="144"/>
      <c r="J14" s="262"/>
      <c r="K14" s="172" t="s">
        <v>37</v>
      </c>
      <c r="L14" s="173">
        <v>2982</v>
      </c>
      <c r="M14" s="174">
        <v>100</v>
      </c>
      <c r="N14" s="174">
        <v>100</v>
      </c>
      <c r="O14" s="175"/>
      <c r="P14" s="162"/>
    </row>
    <row r="19" spans="2:16" customFormat="1" ht="15.75" thickBot="1">
      <c r="B19" s="256" t="s">
        <v>48</v>
      </c>
      <c r="C19" s="257"/>
      <c r="D19" s="257"/>
      <c r="E19" s="257"/>
      <c r="F19" s="257"/>
      <c r="G19" s="257"/>
      <c r="H19" s="160"/>
      <c r="J19" s="256" t="s">
        <v>48</v>
      </c>
      <c r="K19" s="257"/>
      <c r="L19" s="257"/>
      <c r="M19" s="257"/>
      <c r="N19" s="257"/>
      <c r="O19" s="257"/>
      <c r="P19" s="160"/>
    </row>
    <row r="20" spans="2:16" customFormat="1" ht="24" thickBot="1">
      <c r="B20" s="258" t="s">
        <v>38</v>
      </c>
      <c r="C20" s="259"/>
      <c r="D20" s="161" t="s">
        <v>25</v>
      </c>
      <c r="E20" s="162" t="s">
        <v>26</v>
      </c>
      <c r="F20" s="162" t="s">
        <v>27</v>
      </c>
      <c r="G20" s="163" t="s">
        <v>28</v>
      </c>
      <c r="H20" s="162"/>
      <c r="J20" s="258" t="s">
        <v>38</v>
      </c>
      <c r="K20" s="259"/>
      <c r="L20" s="161" t="s">
        <v>25</v>
      </c>
      <c r="M20" s="162" t="s">
        <v>26</v>
      </c>
      <c r="N20" s="162" t="s">
        <v>27</v>
      </c>
      <c r="O20" s="163" t="s">
        <v>28</v>
      </c>
      <c r="P20" s="162"/>
    </row>
    <row r="21" spans="2:16" customFormat="1" ht="45.75" thickBot="1">
      <c r="B21" s="260" t="s">
        <v>29</v>
      </c>
      <c r="C21" s="164" t="s">
        <v>30</v>
      </c>
      <c r="D21" s="165">
        <v>30</v>
      </c>
      <c r="E21" s="166">
        <v>0.94547746612039085</v>
      </c>
      <c r="F21" s="166">
        <v>0.94547746612039085</v>
      </c>
      <c r="G21" s="167">
        <v>0.94547746612039085</v>
      </c>
      <c r="H21" s="162"/>
      <c r="J21" s="260" t="s">
        <v>29</v>
      </c>
      <c r="K21" s="164" t="s">
        <v>30</v>
      </c>
      <c r="L21" s="165">
        <v>2290</v>
      </c>
      <c r="M21" s="166">
        <v>0.94869585390912403</v>
      </c>
      <c r="N21" s="166">
        <v>0.94869585390912403</v>
      </c>
      <c r="O21" s="167">
        <v>0.94869585390912403</v>
      </c>
      <c r="P21" s="162"/>
    </row>
    <row r="22" spans="2:16" customFormat="1" ht="23.25" thickBot="1">
      <c r="B22" s="261"/>
      <c r="C22" s="168" t="s">
        <v>31</v>
      </c>
      <c r="D22" s="169">
        <v>975</v>
      </c>
      <c r="E22" s="170">
        <v>30.728017648912704</v>
      </c>
      <c r="F22" s="170">
        <v>30.728017648912704</v>
      </c>
      <c r="G22" s="171">
        <v>31.673495115033091</v>
      </c>
      <c r="H22" s="162"/>
      <c r="J22" s="261"/>
      <c r="K22" s="168" t="s">
        <v>31</v>
      </c>
      <c r="L22" s="169">
        <v>144839</v>
      </c>
      <c r="M22" s="170">
        <v>60.003562787922981</v>
      </c>
      <c r="N22" s="170">
        <v>60.003562787922981</v>
      </c>
      <c r="O22" s="171">
        <v>60.952258641832103</v>
      </c>
      <c r="P22" s="162"/>
    </row>
    <row r="23" spans="2:16" customFormat="1" ht="34.5" thickBot="1">
      <c r="B23" s="261"/>
      <c r="C23" s="168" t="s">
        <v>49</v>
      </c>
      <c r="D23" s="169">
        <v>229</v>
      </c>
      <c r="E23" s="170">
        <v>7.217144658052316</v>
      </c>
      <c r="F23" s="170">
        <v>7.217144658052316</v>
      </c>
      <c r="G23" s="171">
        <v>38.890639773085404</v>
      </c>
      <c r="H23" s="162"/>
      <c r="J23" s="261"/>
      <c r="K23" s="168" t="s">
        <v>49</v>
      </c>
      <c r="L23" s="169">
        <v>15108</v>
      </c>
      <c r="M23" s="170">
        <v>6.2589069698074447</v>
      </c>
      <c r="N23" s="170">
        <v>6.2589069698074447</v>
      </c>
      <c r="O23" s="171">
        <v>67.211165611639544</v>
      </c>
      <c r="P23" s="162"/>
    </row>
    <row r="24" spans="2:16" customFormat="1" ht="34.5" thickBot="1">
      <c r="B24" s="261"/>
      <c r="C24" s="168" t="s">
        <v>32</v>
      </c>
      <c r="D24" s="169">
        <v>97</v>
      </c>
      <c r="E24" s="170">
        <v>3.0570438071225969</v>
      </c>
      <c r="F24" s="170">
        <v>3.0570438071225969</v>
      </c>
      <c r="G24" s="171">
        <v>41.947683580208007</v>
      </c>
      <c r="H24" s="162"/>
      <c r="J24" s="261"/>
      <c r="K24" s="168" t="s">
        <v>32</v>
      </c>
      <c r="L24" s="169">
        <v>6557</v>
      </c>
      <c r="M24" s="170">
        <v>2.7164186524376097</v>
      </c>
      <c r="N24" s="170">
        <v>2.7164186524376097</v>
      </c>
      <c r="O24" s="171">
        <v>69.927584264077154</v>
      </c>
      <c r="P24" s="162"/>
    </row>
    <row r="25" spans="2:16" customFormat="1" ht="45.75" thickBot="1">
      <c r="B25" s="261"/>
      <c r="C25" s="168" t="s">
        <v>33</v>
      </c>
      <c r="D25" s="169">
        <v>167</v>
      </c>
      <c r="E25" s="170">
        <v>5.2631578947368416</v>
      </c>
      <c r="F25" s="170">
        <v>5.2631578947368416</v>
      </c>
      <c r="G25" s="171">
        <v>47.21084147494485</v>
      </c>
      <c r="H25" s="162"/>
      <c r="J25" s="261"/>
      <c r="K25" s="168" t="s">
        <v>33</v>
      </c>
      <c r="L25" s="169">
        <v>6210</v>
      </c>
      <c r="M25" s="170">
        <v>2.5726643025221225</v>
      </c>
      <c r="N25" s="170">
        <v>2.5726643025221225</v>
      </c>
      <c r="O25" s="171">
        <v>72.500248566599282</v>
      </c>
      <c r="P25" s="162"/>
    </row>
    <row r="26" spans="2:16" customFormat="1" ht="45.75" thickBot="1">
      <c r="B26" s="261"/>
      <c r="C26" s="168" t="s">
        <v>34</v>
      </c>
      <c r="D26" s="169">
        <v>746</v>
      </c>
      <c r="E26" s="170">
        <v>23.510872990860385</v>
      </c>
      <c r="F26" s="170">
        <v>23.510872990860385</v>
      </c>
      <c r="G26" s="171">
        <v>70.721714465805235</v>
      </c>
      <c r="H26" s="162"/>
      <c r="J26" s="261"/>
      <c r="K26" s="168" t="s">
        <v>34</v>
      </c>
      <c r="L26" s="169">
        <v>28161</v>
      </c>
      <c r="M26" s="170">
        <v>11.66647333708945</v>
      </c>
      <c r="N26" s="170">
        <v>11.66647333708945</v>
      </c>
      <c r="O26" s="171">
        <v>84.166721903688725</v>
      </c>
      <c r="P26" s="162"/>
    </row>
    <row r="27" spans="2:16" customFormat="1" ht="34.5" thickBot="1">
      <c r="B27" s="261"/>
      <c r="C27" s="168" t="s">
        <v>35</v>
      </c>
      <c r="D27" s="169">
        <v>497</v>
      </c>
      <c r="E27" s="170">
        <v>15.663410022061141</v>
      </c>
      <c r="F27" s="170">
        <v>15.663410022061141</v>
      </c>
      <c r="G27" s="171">
        <v>86.385124487866378</v>
      </c>
      <c r="H27" s="162"/>
      <c r="J27" s="261"/>
      <c r="K27" s="168" t="s">
        <v>35</v>
      </c>
      <c r="L27" s="169">
        <v>18459</v>
      </c>
      <c r="M27" s="170">
        <v>7.6471514267722789</v>
      </c>
      <c r="N27" s="170">
        <v>7.6471514267722789</v>
      </c>
      <c r="O27" s="171">
        <v>91.813873330461007</v>
      </c>
      <c r="P27" s="162"/>
    </row>
    <row r="28" spans="2:16" customFormat="1" ht="15.75" thickBot="1">
      <c r="B28" s="261"/>
      <c r="C28" s="168" t="s">
        <v>1</v>
      </c>
      <c r="D28" s="169">
        <v>310</v>
      </c>
      <c r="E28" s="170">
        <v>9.769933816577371</v>
      </c>
      <c r="F28" s="170">
        <v>9.769933816577371</v>
      </c>
      <c r="G28" s="171">
        <v>96.155058304443742</v>
      </c>
      <c r="H28" s="162"/>
      <c r="J28" s="261"/>
      <c r="K28" s="168" t="s">
        <v>1</v>
      </c>
      <c r="L28" s="169">
        <v>15009</v>
      </c>
      <c r="M28" s="170">
        <v>6.2178934809266559</v>
      </c>
      <c r="N28" s="170">
        <v>6.2178934809266559</v>
      </c>
      <c r="O28" s="171">
        <v>98.031766811387669</v>
      </c>
      <c r="P28" s="162"/>
    </row>
    <row r="29" spans="2:16" customFormat="1" ht="23.25" thickBot="1">
      <c r="B29" s="261"/>
      <c r="C29" s="168" t="s">
        <v>7</v>
      </c>
      <c r="D29" s="169">
        <v>34</v>
      </c>
      <c r="E29" s="170">
        <v>1.0715411282697762</v>
      </c>
      <c r="F29" s="170">
        <v>1.0715411282697762</v>
      </c>
      <c r="G29" s="171">
        <v>97.226599432713527</v>
      </c>
      <c r="H29" s="162"/>
      <c r="J29" s="261"/>
      <c r="K29" s="168" t="s">
        <v>7</v>
      </c>
      <c r="L29" s="169">
        <v>1358</v>
      </c>
      <c r="M29" s="170">
        <v>0.56258906969807443</v>
      </c>
      <c r="N29" s="170">
        <v>0.56258906969807443</v>
      </c>
      <c r="O29" s="171">
        <v>98.594355881085733</v>
      </c>
      <c r="P29" s="162"/>
    </row>
    <row r="30" spans="2:16" customFormat="1" ht="45.75" thickBot="1">
      <c r="B30" s="261"/>
      <c r="C30" s="168" t="s">
        <v>36</v>
      </c>
      <c r="D30" s="169">
        <v>88</v>
      </c>
      <c r="E30" s="170">
        <v>2.7734005672864797</v>
      </c>
      <c r="F30" s="170">
        <v>2.7734005672864797</v>
      </c>
      <c r="G30" s="171">
        <v>100</v>
      </c>
      <c r="H30" s="162"/>
      <c r="J30" s="261"/>
      <c r="K30" s="168" t="s">
        <v>36</v>
      </c>
      <c r="L30" s="169">
        <v>3393</v>
      </c>
      <c r="M30" s="170">
        <v>1.405644118914261</v>
      </c>
      <c r="N30" s="170">
        <v>1.405644118914261</v>
      </c>
      <c r="O30" s="171">
        <v>100</v>
      </c>
      <c r="P30" s="162"/>
    </row>
    <row r="31" spans="2:16" customFormat="1" ht="15.75" thickBot="1">
      <c r="B31" s="262"/>
      <c r="C31" s="172" t="s">
        <v>37</v>
      </c>
      <c r="D31" s="173">
        <v>3173</v>
      </c>
      <c r="E31" s="174">
        <v>100</v>
      </c>
      <c r="F31" s="174">
        <v>100</v>
      </c>
      <c r="G31" s="175"/>
      <c r="H31" s="162"/>
      <c r="J31" s="262"/>
      <c r="K31" s="172" t="s">
        <v>37</v>
      </c>
      <c r="L31" s="173">
        <v>241384</v>
      </c>
      <c r="M31" s="174">
        <v>100</v>
      </c>
      <c r="N31" s="174">
        <v>100</v>
      </c>
      <c r="O31" s="175"/>
      <c r="P31" s="162"/>
    </row>
  </sheetData>
  <mergeCells count="12">
    <mergeCell ref="B2:G2"/>
    <mergeCell ref="B3:C3"/>
    <mergeCell ref="B4:B14"/>
    <mergeCell ref="J2:O2"/>
    <mergeCell ref="J3:K3"/>
    <mergeCell ref="J4:J14"/>
    <mergeCell ref="B19:G19"/>
    <mergeCell ref="B20:C20"/>
    <mergeCell ref="B21:B31"/>
    <mergeCell ref="J19:O19"/>
    <mergeCell ref="J20:K20"/>
    <mergeCell ref="J21:J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49204-AE2B-4380-B00A-6C3F51E3A5D4}">
  <dimension ref="C1:Q32"/>
  <sheetViews>
    <sheetView topLeftCell="A19" workbookViewId="0">
      <selection activeCell="K21" sqref="K21:K31"/>
    </sheetView>
  </sheetViews>
  <sheetFormatPr defaultRowHeight="15"/>
  <cols>
    <col min="1" max="16384" width="9.140625" style="2"/>
  </cols>
  <sheetData>
    <row r="1" spans="3:17">
      <c r="H1" s="2" t="s">
        <v>74</v>
      </c>
      <c r="P1" s="2" t="s">
        <v>75</v>
      </c>
    </row>
    <row r="2" spans="3:17" ht="15.75" customHeight="1" thickBot="1">
      <c r="C2" s="277" t="s">
        <v>48</v>
      </c>
      <c r="D2" s="277"/>
      <c r="E2" s="277"/>
      <c r="F2" s="277"/>
      <c r="G2" s="277"/>
      <c r="H2" s="277"/>
      <c r="I2" s="177"/>
      <c r="K2" s="275" t="s">
        <v>48</v>
      </c>
      <c r="L2" s="276"/>
      <c r="M2" s="276"/>
      <c r="N2" s="276"/>
      <c r="O2" s="276"/>
      <c r="P2" s="276"/>
      <c r="Q2" s="177"/>
    </row>
    <row r="3" spans="3:17" ht="37.5" thickBot="1">
      <c r="C3" s="193" t="s">
        <v>38</v>
      </c>
      <c r="D3" s="194"/>
      <c r="E3" s="178" t="s">
        <v>25</v>
      </c>
      <c r="F3" s="179" t="s">
        <v>26</v>
      </c>
      <c r="G3" s="179" t="s">
        <v>27</v>
      </c>
      <c r="H3" s="180" t="s">
        <v>28</v>
      </c>
      <c r="I3" s="177"/>
      <c r="K3" s="270" t="s">
        <v>38</v>
      </c>
      <c r="L3" s="271"/>
      <c r="M3" s="178" t="s">
        <v>25</v>
      </c>
      <c r="N3" s="179" t="s">
        <v>26</v>
      </c>
      <c r="O3" s="179" t="s">
        <v>27</v>
      </c>
      <c r="P3" s="180" t="s">
        <v>28</v>
      </c>
      <c r="Q3" s="177"/>
    </row>
    <row r="4" spans="3:17" ht="48.75" thickBot="1">
      <c r="C4" s="195" t="s">
        <v>29</v>
      </c>
      <c r="D4" s="181" t="s">
        <v>30</v>
      </c>
      <c r="E4" s="182">
        <v>1245</v>
      </c>
      <c r="F4" s="183">
        <v>1.0524269218414513</v>
      </c>
      <c r="G4" s="183">
        <v>1.0524269218414513</v>
      </c>
      <c r="H4" s="184">
        <v>1.0524269218414513</v>
      </c>
      <c r="I4" s="177"/>
      <c r="K4" s="272" t="s">
        <v>29</v>
      </c>
      <c r="L4" s="181" t="s">
        <v>30</v>
      </c>
      <c r="M4" s="182">
        <v>28</v>
      </c>
      <c r="N4" s="183">
        <v>1.2307692307692308</v>
      </c>
      <c r="O4" s="183">
        <v>1.2307692307692308</v>
      </c>
      <c r="P4" s="184">
        <v>1.2307692307692308</v>
      </c>
      <c r="Q4" s="177"/>
    </row>
    <row r="5" spans="3:17" ht="24">
      <c r="C5" s="196"/>
      <c r="D5" s="185" t="s">
        <v>31</v>
      </c>
      <c r="E5" s="186">
        <v>75199</v>
      </c>
      <c r="F5" s="187">
        <v>63.567431402052442</v>
      </c>
      <c r="G5" s="187">
        <v>63.567431402052442</v>
      </c>
      <c r="H5" s="188">
        <v>64.619858323893894</v>
      </c>
      <c r="I5" s="177"/>
      <c r="K5" s="273"/>
      <c r="L5" s="185" t="s">
        <v>31</v>
      </c>
      <c r="M5" s="186">
        <v>797</v>
      </c>
      <c r="N5" s="187">
        <v>35.032967032967036</v>
      </c>
      <c r="O5" s="187">
        <v>35.032967032967036</v>
      </c>
      <c r="P5" s="188">
        <v>36.263736263736263</v>
      </c>
      <c r="Q5" s="177"/>
    </row>
    <row r="6" spans="3:17" ht="60">
      <c r="C6" s="196"/>
      <c r="D6" s="185" t="s">
        <v>49</v>
      </c>
      <c r="E6" s="186">
        <v>7216</v>
      </c>
      <c r="F6" s="187">
        <v>6.0998495325364752</v>
      </c>
      <c r="G6" s="187">
        <v>6.0998495325364752</v>
      </c>
      <c r="H6" s="188">
        <v>70.719707856430375</v>
      </c>
      <c r="I6" s="177"/>
      <c r="K6" s="273"/>
      <c r="L6" s="185" t="s">
        <v>49</v>
      </c>
      <c r="M6" s="186">
        <v>154</v>
      </c>
      <c r="N6" s="187">
        <v>6.7692307692307692</v>
      </c>
      <c r="O6" s="187">
        <v>6.7692307692307692</v>
      </c>
      <c r="P6" s="188">
        <v>43.032967032967036</v>
      </c>
      <c r="Q6" s="177"/>
    </row>
    <row r="7" spans="3:17" ht="48">
      <c r="C7" s="196"/>
      <c r="D7" s="185" t="s">
        <v>32</v>
      </c>
      <c r="E7" s="186">
        <v>3022</v>
      </c>
      <c r="F7" s="187">
        <v>2.5545655885982859</v>
      </c>
      <c r="G7" s="187">
        <v>2.5545655885982859</v>
      </c>
      <c r="H7" s="188">
        <v>73.274273445028655</v>
      </c>
      <c r="I7" s="177"/>
      <c r="K7" s="273"/>
      <c r="L7" s="185" t="s">
        <v>32</v>
      </c>
      <c r="M7" s="186">
        <v>61</v>
      </c>
      <c r="N7" s="187">
        <v>2.6813186813186811</v>
      </c>
      <c r="O7" s="187">
        <v>2.6813186813186811</v>
      </c>
      <c r="P7" s="188">
        <v>45.714285714285715</v>
      </c>
      <c r="Q7" s="177"/>
    </row>
    <row r="8" spans="3:17" ht="48">
      <c r="C8" s="196"/>
      <c r="D8" s="185" t="s">
        <v>33</v>
      </c>
      <c r="E8" s="186">
        <v>3652</v>
      </c>
      <c r="F8" s="187">
        <v>3.0871189707349234</v>
      </c>
      <c r="G8" s="187">
        <v>3.0871189707349234</v>
      </c>
      <c r="H8" s="188">
        <v>76.361392415763589</v>
      </c>
      <c r="I8" s="177"/>
      <c r="K8" s="273"/>
      <c r="L8" s="185" t="s">
        <v>33</v>
      </c>
      <c r="M8" s="186">
        <v>119</v>
      </c>
      <c r="N8" s="187">
        <v>5.2307692307692308</v>
      </c>
      <c r="O8" s="187">
        <v>5.2307692307692308</v>
      </c>
      <c r="P8" s="188">
        <v>50.945054945054949</v>
      </c>
      <c r="Q8" s="177"/>
    </row>
    <row r="9" spans="3:17" ht="60">
      <c r="C9" s="196"/>
      <c r="D9" s="185" t="s">
        <v>34</v>
      </c>
      <c r="E9" s="186">
        <v>12730</v>
      </c>
      <c r="F9" s="187">
        <v>10.76095961047524</v>
      </c>
      <c r="G9" s="187">
        <v>10.76095961047524</v>
      </c>
      <c r="H9" s="188">
        <v>87.122352026238829</v>
      </c>
      <c r="I9" s="177"/>
      <c r="K9" s="273"/>
      <c r="L9" s="185" t="s">
        <v>34</v>
      </c>
      <c r="M9" s="186">
        <v>533</v>
      </c>
      <c r="N9" s="187">
        <v>23.428571428571431</v>
      </c>
      <c r="O9" s="187">
        <v>23.428571428571431</v>
      </c>
      <c r="P9" s="188">
        <v>74.373626373626379</v>
      </c>
      <c r="Q9" s="177"/>
    </row>
    <row r="10" spans="3:17" ht="60">
      <c r="C10" s="196"/>
      <c r="D10" s="185" t="s">
        <v>35</v>
      </c>
      <c r="E10" s="186">
        <v>7512</v>
      </c>
      <c r="F10" s="187">
        <v>6.3500650898578161</v>
      </c>
      <c r="G10" s="187">
        <v>6.3500650898578161</v>
      </c>
      <c r="H10" s="188">
        <v>93.472417116096636</v>
      </c>
      <c r="I10" s="177"/>
      <c r="K10" s="273"/>
      <c r="L10" s="185" t="s">
        <v>35</v>
      </c>
      <c r="M10" s="186">
        <v>330</v>
      </c>
      <c r="N10" s="187">
        <v>14.505494505494507</v>
      </c>
      <c r="O10" s="187">
        <v>14.505494505494507</v>
      </c>
      <c r="P10" s="188">
        <v>88.879120879120876</v>
      </c>
      <c r="Q10" s="177"/>
    </row>
    <row r="11" spans="3:17" ht="24">
      <c r="C11" s="196"/>
      <c r="D11" s="185" t="s">
        <v>1</v>
      </c>
      <c r="E11" s="186">
        <v>5451</v>
      </c>
      <c r="F11" s="187">
        <v>4.6078547397251004</v>
      </c>
      <c r="G11" s="187">
        <v>4.6078547397251004</v>
      </c>
      <c r="H11" s="188">
        <v>98.080271855821749</v>
      </c>
      <c r="I11" s="177"/>
      <c r="K11" s="273"/>
      <c r="L11" s="185" t="s">
        <v>1</v>
      </c>
      <c r="M11" s="186">
        <v>176</v>
      </c>
      <c r="N11" s="187">
        <v>7.7362637362637363</v>
      </c>
      <c r="O11" s="187">
        <v>7.7362637362637363</v>
      </c>
      <c r="P11" s="188">
        <v>96.615384615384613</v>
      </c>
      <c r="Q11" s="177"/>
    </row>
    <row r="12" spans="3:17" ht="24">
      <c r="C12" s="196"/>
      <c r="D12" s="185" t="s">
        <v>7</v>
      </c>
      <c r="E12" s="186">
        <v>647</v>
      </c>
      <c r="F12" s="187">
        <v>0.54692387022603939</v>
      </c>
      <c r="G12" s="187">
        <v>0.54692387022603939</v>
      </c>
      <c r="H12" s="188">
        <v>98.627195726047773</v>
      </c>
      <c r="I12" s="177"/>
      <c r="K12" s="273"/>
      <c r="L12" s="185" t="s">
        <v>7</v>
      </c>
      <c r="M12" s="186">
        <v>21</v>
      </c>
      <c r="N12" s="187">
        <v>0.92307692307692313</v>
      </c>
      <c r="O12" s="187">
        <v>0.92307692307692313</v>
      </c>
      <c r="P12" s="188">
        <v>97.538461538461547</v>
      </c>
      <c r="Q12" s="177"/>
    </row>
    <row r="13" spans="3:17" ht="48">
      <c r="C13" s="196"/>
      <c r="D13" s="185" t="s">
        <v>36</v>
      </c>
      <c r="E13" s="186">
        <v>1624</v>
      </c>
      <c r="F13" s="187">
        <v>1.3728042739522224</v>
      </c>
      <c r="G13" s="187">
        <v>1.3728042739522224</v>
      </c>
      <c r="H13" s="188">
        <v>100</v>
      </c>
      <c r="I13" s="177"/>
      <c r="K13" s="273"/>
      <c r="L13" s="185" t="s">
        <v>36</v>
      </c>
      <c r="M13" s="186">
        <v>56</v>
      </c>
      <c r="N13" s="187">
        <v>2.4615384615384617</v>
      </c>
      <c r="O13" s="187">
        <v>2.4615384615384617</v>
      </c>
      <c r="P13" s="188">
        <v>100</v>
      </c>
      <c r="Q13" s="177"/>
    </row>
    <row r="14" spans="3:17" ht="15.75" thickBot="1">
      <c r="C14" s="197"/>
      <c r="D14" s="189" t="s">
        <v>37</v>
      </c>
      <c r="E14" s="190">
        <v>118298</v>
      </c>
      <c r="F14" s="191">
        <v>100</v>
      </c>
      <c r="G14" s="191">
        <v>100</v>
      </c>
      <c r="H14" s="192"/>
      <c r="I14" s="177"/>
      <c r="K14" s="274"/>
      <c r="L14" s="189" t="s">
        <v>37</v>
      </c>
      <c r="M14" s="190">
        <v>2275</v>
      </c>
      <c r="N14" s="191">
        <v>100</v>
      </c>
      <c r="O14" s="191">
        <v>100</v>
      </c>
      <c r="P14" s="192"/>
      <c r="Q14" s="177"/>
    </row>
    <row r="19" spans="3:17" ht="15.75" customHeight="1" thickBot="1">
      <c r="C19" s="275" t="s">
        <v>48</v>
      </c>
      <c r="D19" s="276"/>
      <c r="E19" s="276"/>
      <c r="F19" s="276"/>
      <c r="G19" s="276"/>
      <c r="H19" s="276"/>
      <c r="I19" s="177"/>
      <c r="K19" s="275" t="s">
        <v>48</v>
      </c>
      <c r="L19" s="276"/>
      <c r="M19" s="276"/>
      <c r="N19" s="276"/>
      <c r="O19" s="276"/>
      <c r="P19" s="276"/>
      <c r="Q19" s="177"/>
    </row>
    <row r="20" spans="3:17" ht="37.5" thickBot="1">
      <c r="C20" s="270" t="s">
        <v>38</v>
      </c>
      <c r="D20" s="271"/>
      <c r="E20" s="178" t="s">
        <v>25</v>
      </c>
      <c r="F20" s="179" t="s">
        <v>26</v>
      </c>
      <c r="G20" s="179" t="s">
        <v>27</v>
      </c>
      <c r="H20" s="180" t="s">
        <v>28</v>
      </c>
      <c r="I20" s="177"/>
      <c r="K20" s="270" t="s">
        <v>38</v>
      </c>
      <c r="L20" s="271"/>
      <c r="M20" s="178" t="s">
        <v>25</v>
      </c>
      <c r="N20" s="179" t="s">
        <v>26</v>
      </c>
      <c r="O20" s="179" t="s">
        <v>27</v>
      </c>
      <c r="P20" s="180" t="s">
        <v>28</v>
      </c>
      <c r="Q20" s="177"/>
    </row>
    <row r="21" spans="3:17" ht="48.75" thickBot="1">
      <c r="C21" s="272" t="s">
        <v>29</v>
      </c>
      <c r="D21" s="181" t="s">
        <v>30</v>
      </c>
      <c r="E21" s="182">
        <v>29</v>
      </c>
      <c r="F21" s="183">
        <v>1.210855949895616</v>
      </c>
      <c r="G21" s="183">
        <v>1.210855949895616</v>
      </c>
      <c r="H21" s="184">
        <v>1.210855949895616</v>
      </c>
      <c r="I21" s="177"/>
      <c r="K21" s="272" t="s">
        <v>29</v>
      </c>
      <c r="L21" s="181" t="s">
        <v>30</v>
      </c>
      <c r="M21" s="182">
        <v>1688</v>
      </c>
      <c r="N21" s="183">
        <v>1.0599819150005023</v>
      </c>
      <c r="O21" s="183">
        <v>1.0599819150005023</v>
      </c>
      <c r="P21" s="184">
        <v>1.0599819150005023</v>
      </c>
      <c r="Q21" s="177"/>
    </row>
    <row r="22" spans="3:17" ht="24">
      <c r="C22" s="273"/>
      <c r="D22" s="185" t="s">
        <v>31</v>
      </c>
      <c r="E22" s="186">
        <v>807</v>
      </c>
      <c r="F22" s="187">
        <v>33.695198329853866</v>
      </c>
      <c r="G22" s="187">
        <v>33.695198329853866</v>
      </c>
      <c r="H22" s="188">
        <v>34.906054279749476</v>
      </c>
      <c r="I22" s="177"/>
      <c r="K22" s="273"/>
      <c r="L22" s="185" t="s">
        <v>31</v>
      </c>
      <c r="M22" s="186">
        <v>95798</v>
      </c>
      <c r="N22" s="187">
        <v>60.156485481764285</v>
      </c>
      <c r="O22" s="187">
        <v>60.156485481764285</v>
      </c>
      <c r="P22" s="188">
        <v>61.216467396764799</v>
      </c>
      <c r="Q22" s="177"/>
    </row>
    <row r="23" spans="3:17" ht="60">
      <c r="C23" s="273"/>
      <c r="D23" s="185" t="s">
        <v>49</v>
      </c>
      <c r="E23" s="186">
        <v>162</v>
      </c>
      <c r="F23" s="187">
        <v>6.7640918580375784</v>
      </c>
      <c r="G23" s="187">
        <v>6.7640918580375784</v>
      </c>
      <c r="H23" s="188">
        <v>41.670146137787057</v>
      </c>
      <c r="I23" s="177"/>
      <c r="K23" s="273"/>
      <c r="L23" s="185" t="s">
        <v>49</v>
      </c>
      <c r="M23" s="186">
        <v>9808</v>
      </c>
      <c r="N23" s="187">
        <v>6.1589470511403599</v>
      </c>
      <c r="O23" s="187">
        <v>6.1589470511403599</v>
      </c>
      <c r="P23" s="188">
        <v>67.375414447905158</v>
      </c>
      <c r="Q23" s="177"/>
    </row>
    <row r="24" spans="3:17" ht="48">
      <c r="C24" s="273"/>
      <c r="D24" s="185" t="s">
        <v>32</v>
      </c>
      <c r="E24" s="186">
        <v>63</v>
      </c>
      <c r="F24" s="187">
        <v>2.6304801670146141</v>
      </c>
      <c r="G24" s="187">
        <v>2.6304801670146141</v>
      </c>
      <c r="H24" s="188">
        <v>44.300626304801668</v>
      </c>
      <c r="I24" s="177"/>
      <c r="K24" s="273"/>
      <c r="L24" s="185" t="s">
        <v>32</v>
      </c>
      <c r="M24" s="186">
        <v>4238</v>
      </c>
      <c r="N24" s="187">
        <v>2.6612579121872799</v>
      </c>
      <c r="O24" s="187">
        <v>2.6612579121872799</v>
      </c>
      <c r="P24" s="188">
        <v>70.036672360092439</v>
      </c>
      <c r="Q24" s="177"/>
    </row>
    <row r="25" spans="3:17" ht="48">
      <c r="C25" s="273"/>
      <c r="D25" s="185" t="s">
        <v>33</v>
      </c>
      <c r="E25" s="186">
        <v>123</v>
      </c>
      <c r="F25" s="187">
        <v>5.1356993736951981</v>
      </c>
      <c r="G25" s="187">
        <v>5.1356993736951981</v>
      </c>
      <c r="H25" s="188">
        <v>49.436325678496864</v>
      </c>
      <c r="I25" s="177"/>
      <c r="K25" s="273"/>
      <c r="L25" s="185" t="s">
        <v>33</v>
      </c>
      <c r="M25" s="186">
        <v>5028</v>
      </c>
      <c r="N25" s="187">
        <v>3.1573394956294583</v>
      </c>
      <c r="O25" s="187">
        <v>3.1573394956294583</v>
      </c>
      <c r="P25" s="188">
        <v>73.194011855721897</v>
      </c>
      <c r="Q25" s="177"/>
    </row>
    <row r="26" spans="3:17" ht="60">
      <c r="C26" s="273"/>
      <c r="D26" s="185" t="s">
        <v>34</v>
      </c>
      <c r="E26" s="186">
        <v>561</v>
      </c>
      <c r="F26" s="187">
        <v>23.423799582463463</v>
      </c>
      <c r="G26" s="187">
        <v>23.423799582463463</v>
      </c>
      <c r="H26" s="188">
        <v>72.860125260960331</v>
      </c>
      <c r="I26" s="177"/>
      <c r="K26" s="273"/>
      <c r="L26" s="185" t="s">
        <v>34</v>
      </c>
      <c r="M26" s="186">
        <v>19075</v>
      </c>
      <c r="N26" s="187">
        <v>11.978172410328543</v>
      </c>
      <c r="O26" s="187">
        <v>11.978172410328543</v>
      </c>
      <c r="P26" s="188">
        <v>85.172184266050436</v>
      </c>
      <c r="Q26" s="177"/>
    </row>
    <row r="27" spans="3:17" ht="60">
      <c r="C27" s="273"/>
      <c r="D27" s="185" t="s">
        <v>35</v>
      </c>
      <c r="E27" s="186">
        <v>376</v>
      </c>
      <c r="F27" s="187">
        <v>15.699373695198329</v>
      </c>
      <c r="G27" s="187">
        <v>15.699373695198329</v>
      </c>
      <c r="H27" s="188">
        <v>88.559498956158663</v>
      </c>
      <c r="I27" s="177"/>
      <c r="K27" s="273"/>
      <c r="L27" s="185" t="s">
        <v>35</v>
      </c>
      <c r="M27" s="186">
        <v>11879</v>
      </c>
      <c r="N27" s="187">
        <v>7.4594343414046014</v>
      </c>
      <c r="O27" s="187">
        <v>7.4594343414046014</v>
      </c>
      <c r="P27" s="188">
        <v>92.631618607455039</v>
      </c>
      <c r="Q27" s="177"/>
    </row>
    <row r="28" spans="3:17" ht="24">
      <c r="C28" s="273"/>
      <c r="D28" s="185" t="s">
        <v>1</v>
      </c>
      <c r="E28" s="186">
        <v>195</v>
      </c>
      <c r="F28" s="187">
        <v>8.1419624217119004</v>
      </c>
      <c r="G28" s="187">
        <v>8.1419624217119004</v>
      </c>
      <c r="H28" s="188">
        <v>96.701461377870572</v>
      </c>
      <c r="I28" s="177"/>
      <c r="K28" s="273"/>
      <c r="L28" s="185" t="s">
        <v>1</v>
      </c>
      <c r="M28" s="186">
        <v>8465</v>
      </c>
      <c r="N28" s="187">
        <v>5.3156083592886567</v>
      </c>
      <c r="O28" s="187">
        <v>5.3156083592886567</v>
      </c>
      <c r="P28" s="188">
        <v>97.947226966743699</v>
      </c>
      <c r="Q28" s="177"/>
    </row>
    <row r="29" spans="3:17" ht="24">
      <c r="C29" s="273"/>
      <c r="D29" s="185" t="s">
        <v>7</v>
      </c>
      <c r="E29" s="186">
        <v>21</v>
      </c>
      <c r="F29" s="187">
        <v>0.87682672233820447</v>
      </c>
      <c r="G29" s="187">
        <v>0.87682672233820447</v>
      </c>
      <c r="H29" s="188">
        <v>97.578288100208766</v>
      </c>
      <c r="I29" s="177"/>
      <c r="K29" s="273"/>
      <c r="L29" s="185" t="s">
        <v>7</v>
      </c>
      <c r="M29" s="186">
        <v>833</v>
      </c>
      <c r="N29" s="187">
        <v>0.52308349241434748</v>
      </c>
      <c r="O29" s="187">
        <v>0.52308349241434748</v>
      </c>
      <c r="P29" s="188">
        <v>98.470310459158043</v>
      </c>
      <c r="Q29" s="177"/>
    </row>
    <row r="30" spans="3:17" ht="48">
      <c r="C30" s="273"/>
      <c r="D30" s="185" t="s">
        <v>36</v>
      </c>
      <c r="E30" s="186">
        <v>58</v>
      </c>
      <c r="F30" s="187">
        <v>2.4217118997912319</v>
      </c>
      <c r="G30" s="187">
        <v>2.4217118997912319</v>
      </c>
      <c r="H30" s="188">
        <v>100</v>
      </c>
      <c r="I30" s="177"/>
      <c r="K30" s="273"/>
      <c r="L30" s="185" t="s">
        <v>36</v>
      </c>
      <c r="M30" s="186">
        <v>2436</v>
      </c>
      <c r="N30" s="187">
        <v>1.5296895408419573</v>
      </c>
      <c r="O30" s="187">
        <v>1.5296895408419573</v>
      </c>
      <c r="P30" s="188">
        <v>100</v>
      </c>
      <c r="Q30" s="177"/>
    </row>
    <row r="31" spans="3:17" ht="15.75" thickBot="1">
      <c r="C31" s="274"/>
      <c r="D31" s="189" t="s">
        <v>37</v>
      </c>
      <c r="E31" s="190">
        <v>2395</v>
      </c>
      <c r="F31" s="191">
        <v>100</v>
      </c>
      <c r="G31" s="191">
        <v>100</v>
      </c>
      <c r="H31" s="192"/>
      <c r="I31" s="177"/>
      <c r="K31" s="274"/>
      <c r="L31" s="189" t="s">
        <v>37</v>
      </c>
      <c r="M31" s="190">
        <v>159248</v>
      </c>
      <c r="N31" s="191">
        <v>100</v>
      </c>
      <c r="O31" s="191">
        <v>100</v>
      </c>
      <c r="P31" s="192"/>
      <c r="Q31" s="177"/>
    </row>
    <row r="32" spans="3:17">
      <c r="C32" s="2" t="s">
        <v>79</v>
      </c>
      <c r="K32" s="2" t="s">
        <v>80</v>
      </c>
    </row>
  </sheetData>
  <mergeCells count="10">
    <mergeCell ref="C19:H19"/>
    <mergeCell ref="K19:P19"/>
    <mergeCell ref="C20:D20"/>
    <mergeCell ref="C21:C31"/>
    <mergeCell ref="C2:H2"/>
    <mergeCell ref="K20:L20"/>
    <mergeCell ref="K21:K31"/>
    <mergeCell ref="K2:P2"/>
    <mergeCell ref="K3:L3"/>
    <mergeCell ref="K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Tab. IS.TS.1</vt:lpstr>
      <vt:lpstr>Foglio3</vt:lpstr>
      <vt:lpstr>Dati 2016 da spss</vt:lpstr>
      <vt:lpstr>Dati 2017 da spss</vt:lpstr>
      <vt:lpstr>Dati 2018 da spss</vt:lpstr>
      <vt:lpstr>Dati 2019 da spss</vt:lpstr>
      <vt:lpstr>Dati 2020 da spss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2015-12-01T13:30:33Z</cp:lastPrinted>
  <dcterms:created xsi:type="dcterms:W3CDTF">2014-06-20T06:49:27Z</dcterms:created>
  <dcterms:modified xsi:type="dcterms:W3CDTF">2021-10-11T08:43:53Z</dcterms:modified>
</cp:coreProperties>
</file>